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amirb\Desktop\"/>
    </mc:Choice>
  </mc:AlternateContent>
  <xr:revisionPtr revIDLastSave="0" documentId="13_ncr:1_{F118137C-C787-4E02-8E3F-416757346AD9}" xr6:coauthVersionLast="47" xr6:coauthVersionMax="47" xr10:uidLastSave="{00000000-0000-0000-0000-000000000000}"/>
  <bookViews>
    <workbookView xWindow="-120" yWindow="-120" windowWidth="29040" windowHeight="15840" tabRatio="577" firstSheet="3" activeTab="5" xr2:uid="{00000000-000D-0000-FFFF-FFFF00000000}"/>
  </bookViews>
  <sheets>
    <sheet name="תנאי-סף" sheetId="1" r:id="rId1"/>
    <sheet name="איכות  - סל שירותי אבטחה" sheetId="11" r:id="rId2"/>
    <sheet name="איכות - סל שירותי קציני בטחון" sheetId="13" r:id="rId3"/>
    <sheet name="ציוני חו&quot;ד" sheetId="12" r:id="rId4"/>
    <sheet name="מחיר מבדק וסיכום סל אבטחה" sheetId="6" r:id="rId5"/>
    <sheet name="מחיר מבדק וסיכום סל קבטים" sheetId="14" r:id="rId6"/>
  </sheets>
  <definedNames>
    <definedName name="_Ref173487267" localSheetId="0">'תנאי-סף'!$C$57</definedName>
    <definedName name="_Ref179538436" localSheetId="0">'תנאי-סף'!$C$62</definedName>
    <definedName name="_Ref263083897" localSheetId="0">'תנאי-סף'!$C$10</definedName>
    <definedName name="_Ref274737718" localSheetId="0">'תנאי-סף'!$C$11</definedName>
    <definedName name="_Ref274737979" localSheetId="0">'תנאי-סף'!#REF!</definedName>
    <definedName name="_Ref297537484" localSheetId="0">'תנאי-סף'!#REF!</definedName>
    <definedName name="_Ref297537502" localSheetId="0">'תנאי-סף'!#REF!</definedName>
    <definedName name="_Ref299015948" localSheetId="0">'תנאי-סף'!#REF!</definedName>
    <definedName name="_Ref299441922" localSheetId="0">'תנאי-סף'!$C$33</definedName>
    <definedName name="_Ref299445146" localSheetId="0">'תנאי-סף'!#REF!</definedName>
    <definedName name="_Ref299615356" localSheetId="0">'תנאי-סף'!#REF!</definedName>
    <definedName name="_Ref299617500" localSheetId="0">'תנאי-סף'!#REF!</definedName>
    <definedName name="_Ref304923103" localSheetId="0">'תנאי-סף'!$C$11</definedName>
    <definedName name="_Ref304980088" localSheetId="0">'תנאי-סף'!$C$56</definedName>
    <definedName name="_Ref306772740" localSheetId="0">'תנאי-סף'!#REF!</definedName>
    <definedName name="_Ref312343192" localSheetId="0">'תנאי-סף'!$C$41</definedName>
    <definedName name="_Ref316295880" localSheetId="0">'תנאי-סף'!$C$48</definedName>
    <definedName name="_Ref316372399" localSheetId="0">'תנאי-סף'!$C$33</definedName>
    <definedName name="_Ref329872137" localSheetId="0">'תנאי-סף'!#REF!</definedName>
    <definedName name="_Ref373241086" localSheetId="0">'תנאי-סף'!$C$13</definedName>
    <definedName name="_Ref386472705" localSheetId="0">'תנאי-סף'!$C$51</definedName>
    <definedName name="_Ref387239514" localSheetId="0">'תנאי-סף'!#REF!</definedName>
    <definedName name="_Ref39571237" localSheetId="0">'תנאי-סף'!#REF!</definedName>
    <definedName name="_Ref39571367" localSheetId="0">'תנאי-סף'!#REF!</definedName>
    <definedName name="_Ref458069485" localSheetId="0">'תנאי-סף'!$C$15</definedName>
    <definedName name="_xlnm.Print_Area" localSheetId="0">'תנאי-סף'!$A$1:$F$62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2" i="14" l="1"/>
  <c r="D32" i="14"/>
  <c r="C3" i="6" l="1"/>
  <c r="D5" i="6"/>
  <c r="C5" i="6"/>
  <c r="G2" i="13"/>
  <c r="E2" i="13" l="1"/>
  <c r="F7" i="12" l="1"/>
  <c r="F9" i="12"/>
  <c r="F9" i="11"/>
  <c r="F10" i="12"/>
  <c r="G6" i="13"/>
  <c r="E6" i="13"/>
  <c r="F2" i="11"/>
  <c r="H2" i="11"/>
  <c r="H9" i="11"/>
  <c r="G12" i="11"/>
  <c r="F11" i="11" s="1"/>
  <c r="I12" i="11"/>
  <c r="H11" i="11" s="1"/>
  <c r="D11" i="12" l="1"/>
  <c r="E12" i="12" s="1"/>
  <c r="C6" i="6"/>
  <c r="H16" i="6" s="1"/>
  <c r="I10" i="12"/>
  <c r="I9" i="12"/>
  <c r="I8" i="12"/>
  <c r="I7" i="12"/>
  <c r="F5" i="13" l="1"/>
  <c r="E4" i="13" s="1"/>
  <c r="G5" i="11"/>
  <c r="F4" i="11" s="1"/>
  <c r="F13" i="11" s="1"/>
  <c r="G11" i="12"/>
  <c r="H12" i="12" s="1"/>
  <c r="D3" i="6"/>
  <c r="I13" i="6" s="1"/>
  <c r="H13" i="6"/>
  <c r="H5" i="13" l="1"/>
  <c r="G4" i="13" s="1"/>
  <c r="I5" i="11"/>
  <c r="H4" i="11" s="1"/>
  <c r="H13" i="11" s="1"/>
  <c r="F14" i="11"/>
  <c r="F16" i="11"/>
  <c r="D6" i="6"/>
  <c r="I16" i="6" s="1"/>
  <c r="H16" i="11" l="1"/>
  <c r="H14" i="11"/>
  <c r="D30" i="14"/>
  <c r="D33" i="14" s="1"/>
  <c r="H14" i="6"/>
  <c r="H17" i="6" s="1"/>
  <c r="E30" i="14" l="1"/>
  <c r="E33" i="14" s="1"/>
  <c r="I14" i="6"/>
  <c r="I17" i="6" s="1"/>
  <c r="E8" i="13"/>
  <c r="H9" i="13" l="1"/>
  <c r="G8" i="13" s="1"/>
  <c r="G10" i="13" s="1"/>
  <c r="G11" i="13" s="1"/>
  <c r="E10" i="13"/>
  <c r="E11" i="13" s="1"/>
</calcChain>
</file>

<file path=xl/sharedStrings.xml><?xml version="1.0" encoding="utf-8"?>
<sst xmlns="http://schemas.openxmlformats.org/spreadsheetml/2006/main" count="202" uniqueCount="151">
  <si>
    <t xml:space="preserve">עומד בכל תנאי-הסף </t>
  </si>
  <si>
    <t>תיאור התנאי</t>
  </si>
  <si>
    <t>מסמכים נדרשים</t>
  </si>
  <si>
    <t>המציע עומד בדרישות תקנה 6(א) לתקנות חובת המכרזים, התשנ"ג- 1993 ובכלל זה מחזיק בכל האישורים הנדרשים לפי חוק עסקאות גופים ציבוריים, התשל"ו- 1976 (אכיפת ניהול חשבונות ותשלום חובות מס), כשהם תקפים.</t>
  </si>
  <si>
    <t>משקל</t>
  </si>
  <si>
    <t>ניקוד</t>
  </si>
  <si>
    <t>מעבר סף איכות</t>
  </si>
  <si>
    <t>-</t>
  </si>
  <si>
    <t>סה"כ ציון איכות</t>
  </si>
  <si>
    <t>ציון מחיר מנורמל</t>
  </si>
  <si>
    <t>ציון איכות</t>
  </si>
  <si>
    <t>ציון מחיר</t>
  </si>
  <si>
    <t>סה"כ ציון</t>
  </si>
  <si>
    <t>רכיב</t>
  </si>
  <si>
    <t>שם איש הקשר:</t>
  </si>
  <si>
    <t>טלפון:</t>
  </si>
  <si>
    <t>כתובת דוא"ל</t>
  </si>
  <si>
    <t>המציע הינו גוף משפטי מאוגד הרשום ברשם רשמי בישראל.</t>
  </si>
  <si>
    <t>נימוק / ציון גלם</t>
  </si>
  <si>
    <t>תנאי סף מנהליים</t>
  </si>
  <si>
    <t>סה"כ</t>
  </si>
  <si>
    <t>תפקיד:</t>
  </si>
  <si>
    <t>מס"ד:</t>
  </si>
  <si>
    <t>שם המציע:</t>
  </si>
  <si>
    <t>מס' סעיף:</t>
  </si>
  <si>
    <t>מחיר שנתי משוקלל</t>
  </si>
  <si>
    <t>הרכיב:</t>
  </si>
  <si>
    <t>המציע:</t>
  </si>
  <si>
    <t>ח"פ:</t>
  </si>
  <si>
    <t>קריטריון:</t>
  </si>
  <si>
    <t>משקל ציון:</t>
  </si>
  <si>
    <t>5.1</t>
  </si>
  <si>
    <t>5.2.2</t>
  </si>
  <si>
    <t>5.2.3</t>
  </si>
  <si>
    <t>5.2.4</t>
  </si>
  <si>
    <t>5.2.5</t>
  </si>
  <si>
    <t>5.2.6</t>
  </si>
  <si>
    <t>5.2.7</t>
  </si>
  <si>
    <t>5.2.8</t>
  </si>
  <si>
    <t>5.2.9</t>
  </si>
  <si>
    <r>
      <t>תיאור המוקד</t>
    </r>
    <r>
      <rPr>
        <sz val="12"/>
        <color theme="1"/>
        <rFont val="David"/>
        <family val="2"/>
      </rPr>
      <t xml:space="preserve"> כולל הציוד המותקן בו והמשמש את המציע לשליטה באתרי האבטחה להם ניתנים שירותים ע"י המציע, </t>
    </r>
    <r>
      <rPr>
        <u/>
        <sz val="12"/>
        <color theme="1"/>
        <rFont val="David"/>
        <family val="2"/>
      </rPr>
      <t>אישור משטרה על מוקד ברמה א'</t>
    </r>
    <r>
      <rPr>
        <sz val="12"/>
        <color theme="1"/>
        <rFont val="David"/>
        <family val="2"/>
      </rPr>
      <t xml:space="preserve"> וכן המציע נדרש להצהיר על קיום מוקד כאמור במסגרת נספח ב'1.</t>
    </r>
  </si>
  <si>
    <r>
      <rPr>
        <sz val="12"/>
        <color theme="1"/>
        <rFont val="David"/>
        <family val="2"/>
      </rPr>
      <t>פרטים אודות ניסיונו של המציע כנדרש בסעיפים ‎5.2.1-‎5.2.2 לעיל. הניסיון הנדרש על-פי סעיף זה יפורט ב</t>
    </r>
    <r>
      <rPr>
        <u/>
        <sz val="12"/>
        <color theme="1"/>
        <rFont val="David"/>
        <family val="2"/>
      </rPr>
      <t xml:space="preserve">רשימה כרונולוגית מלאה </t>
    </r>
    <r>
      <rPr>
        <sz val="12"/>
        <color theme="1"/>
        <rFont val="David"/>
        <family val="2"/>
      </rPr>
      <t>של הפעילויות שבוצעו במהלך שנות הניסיון, כולל רשימת הלקוחות שקיבלו שירות זה או דומה לו מהמציע, תוך ציון שם הלקוח, שם איש הקשר ופרטי ההתקשרות עמו. (נספח ב'1).</t>
    </r>
  </si>
  <si>
    <t>מסמכים נוספים</t>
  </si>
  <si>
    <t>6.21.1</t>
  </si>
  <si>
    <t>6.21.2</t>
  </si>
  <si>
    <t>6.21.3</t>
  </si>
  <si>
    <t>6.21.4</t>
  </si>
  <si>
    <t>6.21.5</t>
  </si>
  <si>
    <t>6.21.6</t>
  </si>
  <si>
    <t>פרטים אודות משאבי המציע וכ"א שברשותו כנדרש בסעיפים ‎5.2.5 - ‎5.2.7 יפורטו על גבי חוברת ההצעה (נספח ב'1). בנוסף המציע יצרף קו"ח של מנכ"ל המציע ומנהל חטיבת האבטחה.</t>
  </si>
  <si>
    <t>12.7.4.1</t>
  </si>
  <si>
    <t xml:space="preserve"> חו"ד של הלקוחות הקודמים מהמגזר הציבורי </t>
  </si>
  <si>
    <t>12.7.4.2</t>
  </si>
  <si>
    <t>שנות ניסיון בהפעלת פרויקט לאבטחת אישים במגזר הציבורי / רשויות מקומיות</t>
  </si>
  <si>
    <t xml:space="preserve">פרויקטים במגזר הציבורי ברמת מאבטח מתקדם ב' במועד פרסום המכרז </t>
  </si>
  <si>
    <t>12.7.4.3</t>
  </si>
  <si>
    <t xml:space="preserve"> חו"ד של הלקוחות הקודמים מהמגזר הציבורי - הקריטריונים אשר ידורגו בסעיף זה (בסולם של 1-10):</t>
  </si>
  <si>
    <t>*</t>
  </si>
  <si>
    <t>מיומנות וניסיון העובדים והנהלת המציע (25%)</t>
  </si>
  <si>
    <t>עמידה בלוחות הזמנים (15%)</t>
  </si>
  <si>
    <t>הענות לביצוע מטלות מיוחדות, שינויי משימות וזמנים (25%)</t>
  </si>
  <si>
    <t>ממליץ 1</t>
  </si>
  <si>
    <t>ממליץ 2</t>
  </si>
  <si>
    <t>מספר ממליץ</t>
  </si>
  <si>
    <t>שם הממליץ:</t>
  </si>
  <si>
    <t>פרמטרים (ציון מ 1-10)</t>
  </si>
  <si>
    <t>ציון חו"ד משוקלל</t>
  </si>
  <si>
    <t>עזר לחישוב</t>
  </si>
  <si>
    <t>12.7.4.2.1</t>
  </si>
  <si>
    <t xml:space="preserve">ראה לשונית ציוני חו"ד </t>
  </si>
  <si>
    <t>ראה לשונית ציוני חו"ד</t>
  </si>
  <si>
    <t>12.7.4.3.1</t>
  </si>
  <si>
    <t>הצעת המחיר
 (תקורה לשעת עבודה)</t>
  </si>
  <si>
    <t>• מיומנות וניסיון העובדים והנהלת המציע (25%)
• עמידה בלוחות הזמנים (15%)
• הענות לביצוע מטלות מיוחדות, שינויי משימות וזמנים (25%)
• התרשמות כללית (35%)</t>
  </si>
  <si>
    <t>התרשמות כללית (35%)</t>
  </si>
  <si>
    <t>שנות ניסיון בהפעלת קציני בטחון</t>
  </si>
  <si>
    <t>12.7.7</t>
  </si>
  <si>
    <t>12.7.8</t>
  </si>
  <si>
    <t>12.7.6</t>
  </si>
  <si>
    <t>ציון מבדק</t>
  </si>
  <si>
    <t xml:space="preserve"> עבור כל פרויקט יקבל המציע 7 נקודות עד לסך של 35 נקודות עבור 5 פרויקטים.</t>
  </si>
  <si>
    <t>עבור כל שנת ניסיון מעבר לנדרש בתנאי סף ‎5.2.3 יקבל המציע 7 נקודות, עד לסך של 35 נקודות. עבור 8 שנות ניסיון בסה"כ (כולל תנאי הסף).</t>
  </si>
  <si>
    <t xml:space="preserve">הקריטריונים אשר ידורגו בסעיף זה (בסולם של 1-10):
• מיומנות וניסיון העובדים והנהלת המציע (25%)
• עמידה בלוחות הזמנים (15%)
• הענות לביצוע מטלות מיוחדות, שינויי משימות וזמנים (25%)
• התרשמות כללית (35%)
</t>
  </si>
  <si>
    <t>ההתאמה בסופו של דבר תיעשה באופן משוקלל בהתאם למצב המציע - האם ברשותו ציון מבדק או לא</t>
  </si>
  <si>
    <t>השירות</t>
  </si>
  <si>
    <t>מחירים</t>
  </si>
  <si>
    <t>יחידת מידה</t>
  </si>
  <si>
    <t>סה"כ ל חודש ב-₪</t>
  </si>
  <si>
    <t>( כולל מע"מ)</t>
  </si>
  <si>
    <t>חודש</t>
  </si>
  <si>
    <t xml:space="preserve">___________₪A= </t>
  </si>
  <si>
    <t xml:space="preserve">___________₪B = </t>
  </si>
  <si>
    <t xml:space="preserve">___________₪C = </t>
  </si>
  <si>
    <t xml:space="preserve">___________₪D = </t>
  </si>
  <si>
    <t>כשיש ציון מבדק</t>
  </si>
  <si>
    <t>כשאין ציון מבדק</t>
  </si>
  <si>
    <t xml:space="preserve">
ייבחנו מספר הפרויקטים במגזר הציבורי בו הפעיל המציע קצין בטחון במהלך חמש השנים האחרונות יקבל המציע 5 נקודות עד לסך של 35 נקודות עבור 8 שנות ניסיון בסה"כ (כולל תנאי הסף)
</t>
  </si>
  <si>
    <t>ניסיון במתן שירותי אבטחה לגופים ציבוריים</t>
  </si>
  <si>
    <t>בסעיף זה יינתן ניקוד מלא עבור ניסיון במתן שירותי אבטחה לגופים ציבוריים ב-4 השנים האחרונות למכרז זה.</t>
  </si>
  <si>
    <t>כלל השירותים המוצעים על ידי המציע עומדים בדרישות הרישוי והתקנים הנדרשים על פי דין
לצורך אספקתם, ככל שישנם.</t>
  </si>
  <si>
    <t>עד מועד ההתקשרות לא הורשעו המציע ובעל זיקה אליו, כהגדרתו בחוק עסקאות גופים ציבוריים,
תשל&amp;quot;ו-1976, ביותר משתי עבירות בגין הפרת חוקי העבודה המפורטים בנספח ב&amp;#39;4, ואם הורשעו
ביותר משתי עבירות – כי במועד ההתקשרות חלפו 3 שנים לפחות ממועד ההרשעה האחרונה.</t>
  </si>
  <si>
    <t>ב-3 השנים שקדמו למועד האחרון להגשת ההצעות לא הוטלו על הספק או על בעל זיקה אליו,
כהגדרתו בחוק עסקאות גופים ציבוריים, תשל&amp;quot;ו-1976, עיצומים כספיים בשל יותר מ-6 הפרות
המהוות עבירה, בגין הפרת חוקי העבודה המפורטים בנספח ב&amp;#39;4; לעניין זה יראו מספר הפרות
שבגינם הוטל עיצום כספי כהפרה אחת, אם ניתן אישור מנהל מינהל ההסדרה והאכיפה במשרד
הכלכלה כי ההפרות בוצעו כלפי עובד אחד בתקופה אחת שעל בסיסה משתלם לו השכר.</t>
  </si>
  <si>
    <t>המציע מתחייב כי לצורך ביצוע העבודות נשוא מכרז זה, לא יועסקו עובדים זרים כמפורט בהוראת
תכ&amp;quot;ם מס&amp;#39; 7.11.6 שעניינה &amp;quot;עידוד העסקת עובדים ישראלים במסגרת התקשרויות הממשלה&amp;quot; –
נספח ב&amp;#39;3.</t>
  </si>
  <si>
    <t>במועד האחרון להגשת ההצעות, המציע בעל רישיון תקף מטעם משרד המשפטים למתן שירותי
שמירה על פי חוק חוקרים פרטיים ושרותי שמירה התשל&amp;quot;ב – 1972.</t>
  </si>
  <si>
    <t>במועד האחרון להגשת ההצעות, המציע בעל רישיון תקף לפי סעיף 10ג לחוק כלי היריה, תש&amp;quot;ט-
1949, שהוצא ע&amp;quot;י המינהל לשירותי חירום ותפקידים מיוחדים במשרד הפנים, בתוספת רשימת כלי
הנשק המהווה חלק בלתי נפרד מרישיון זה.</t>
  </si>
  <si>
    <t>5.2.10. למציע סניף פעיל בכל אחת מהערים הבאות: ירושלים, תל אביב, חיפה ובאר שבע.
יובהר כי לצורך תנאי זה יוכרו סניפים המרוחקים עד 25 ק&amp;quot;מ בקו אווירי מגבולות הערים המצוינות
לעיל.</t>
  </si>
  <si>
    <t>5.2.10.</t>
  </si>
  <si>
    <t>המציע בעל אישור בתוקף מטעם המשרד לביטחון לאומי, על קיומו של מחסן נשק אחד לפחות
בכל אחד מסניפיו הפעילים כאמור בסעיף 5.2.10 לעיל, כאשר בכל מחסן נשק מאוחסנים לפחות
40 כלי ירייה.</t>
  </si>
  <si>
    <t>5.2.11</t>
  </si>
  <si>
    <t>אין מניעה, לפי כל דין או הסכם שהמציע צד לו, להשתתפותו במכרז ואין, לפי שיקול דעתו
הבלעדי והמוחלט של המשרד, אפשרות כלשהי לקיומו של ניגוד עניינים, ישיר או עקיף, בין ענייני
המציע ו/או בעלי השליטה בו ו/או נושאי המשרה שלו ו/או הפועלים מטעמו, לבין ענייני המשרד</t>
  </si>
  <si>
    <t>5.2.12</t>
  </si>
  <si>
    <t>ערבות הצעה - המציע יידרש להגיש ערבות הצעה תוך 7 ימי עבודה מיום קבלת דרישה
מהמשרד, בהתאם להוראות סעיף 11 להלן, וזאת כבטוחה לקיום הצעתו במכרז. הערבות תהיה
תנאי מקדים לבדיקת ההצעה.</t>
  </si>
  <si>
    <t>5.2.13</t>
  </si>
  <si>
    <t>תנאי סף מקצועים (סל מספר 1)</t>
  </si>
  <si>
    <t>5.3</t>
  </si>
  <si>
    <t>המציע בעל מחזור כספי שנתי של לפחות 10 מיליון ₪ בכל אחת משלוש השנים 2022-2024
בתחום האבטחה בלבד.</t>
  </si>
  <si>
    <t>5.3.1</t>
  </si>
  <si>
    <t>למציע ניסיון במתן שירותי אבטחה עבור 3 גופים ציבוריים, כהגדרתם בסעיף ‎2.2 לעיל, במהלך
חמש השנים האחרונות, כאשר השירות שניתן לכל אחד מהגופים, בנפרד, עומד בדרישות הבאות
במצטבר:
5.3.2.1. השירות ניתן לגוף למשך 3 שנים לפחות;
5.3.2.2. במסגרת השירות הועמדו ע&amp;quot;י המציע לפחות 20 40 מאבטחים ברמת מתקדם ב&amp;#39; ייעודי
לפחות (במשך כל תקופת השירות);
5.3.2.3. השירות ניתן בהיקף מינימאלי מצטבר של 50,000 שעות אבטחה ברמת מתקדם ב&amp;#39;
לפחות, בכל שנה.
5.3.3. למציע ניסיון של שלוש שנים לפחות, במהלך חמש השנים האחרונות, במתן שירותי אבטחת אישים
(צמודה) עבור גוף ציבורי כהגדרתו בסעיף ‎2.2 לעיל.
5.3.4. המציע מעסיק במועד האחרון להגשת ההצעות לפחות 20 40 מאבטחים ברמת מתקדם ב&amp;#39; ייעודי,
כהגדרתם בסעיף 2.12 לעיל.</t>
  </si>
  <si>
    <t>5.3.2</t>
  </si>
  <si>
    <t>תנאי סף מקצועים (סל מספר 2)</t>
  </si>
  <si>
    <t>5.4</t>
  </si>
  <si>
    <t>5.4.1</t>
  </si>
  <si>
    <t>המציע בעל מחזור כספי שנתי של לפחות 6 מיליון ₪ בכל אחת משלוש השנים 2022-2024 בתחום האבטחה בלבד</t>
  </si>
  <si>
    <t>5.4.2</t>
  </si>
  <si>
    <t>למציע ניסיון במתן שירותי אבטחה עבור 3 גופים ציבוריים לפחות, כהגדרתם בסעיף ‎2.2 לעיל,</t>
  </si>
  <si>
    <t>הבאות במצטבר:</t>
  </si>
  <si>
    <t>5.4.3.1 השירות ניתן לגוף למשך שנה אחת לפחות;</t>
  </si>
  <si>
    <t>חוברת הצעה מלאה וחתומה כנדרש בסעיף ‎8 להלן.</t>
  </si>
  <si>
    <t>העתק תעודת עוסק מורשה והעתק של תעודת התאגדות (לפי העניין וסוג התאגדותו המשפטית של המציע) לצורך הוכחת העמידה בתנאי הסף שבסעיף ‎5.2.1 לעיל</t>
  </si>
  <si>
    <t>אם המציע הוא תאגיד, יצורף בנוסף אישור עו&amp;quot;ד על היות החתומים בשמו על מסמכי המכרז רשאים לחייב
את המציע בחתימתם.</t>
  </si>
  <si>
    <t>אישור לפי חוק עסקאות גופים ציבוריים, בדבר ניהול פנקסי חשבונות ורשומות, כשהוא תקף, להוכחת
העמידה בתנאי הסף שבסעיף 5.2.2 לעיל. כמו כן, יצרף המציע את נספחים ב&amp;#39;2, ב&amp;#39;3 ו-ב&amp;#39;4 להוכחת
העמידה בתנאי הסף.</t>
  </si>
  <si>
    <r>
      <rPr>
        <sz val="7"/>
        <color theme="1"/>
        <rFont val="Times New Roman"/>
        <family val="1"/>
      </rPr>
      <t xml:space="preserve"> </t>
    </r>
    <r>
      <rPr>
        <sz val="12"/>
        <color theme="1"/>
        <rFont val="David"/>
        <family val="2"/>
      </rPr>
      <t>להוכחת העמידה בתנאי הסף שבסעיף ‎5.2.3 לעיל יצרף  המציע העתק נאמן למקור של הרישיון לעסוק כקבלן שירות
כמשמעותו בחוק העסקת עובדים על ידי קבלני כוח אדם, תשנ&amp;quot;ו-1996;</t>
    </r>
  </si>
  <si>
    <t>הוכחת עמידתו של המציע בדרישות הרישוי והתקנים הנדרשים על פי דין לצורך ההתקשרות - המזמין
יהיה רשאי לבקש אישור על עמידה בתקנים או בתקנים זרים מקבילים, ככל שעמידה בתקן זר מקביל
אפשרית בהתאם להוראות הדין.</t>
  </si>
  <si>
    <t>להוכחת עמידתו בתנאי סף 5.2.5 ו- 5.2.6, יצרף המציע תצהיר בנוסח נספח ב&amp;#39;4 – תצהיר של המציע ושל
בעלי הזיקה בו, בדבר קיום חובותיו בעניין שמירת זכויות עובדים.</t>
  </si>
  <si>
    <t>בנוסף לתצהיר כנדרש לעיל, לצורך עמידה בתנאי הסף 5.2.5 ו- 5.2.6, יצורף אישור מטעם מינהל ההסדרה
והאכיפה במשרד הכלכלה בדבר הרשעות ב-3 השנים האחרונות שקדמו למועד האחרון להגשת ההצעה,
קנסות בשנתיים האחרונות ועיצומים כספיים ב-3 השנים האחרונות שקדמו למועד האחרון להגשת
ההצעות, אם היו, או היעדר הרשעות. ראה נוהל קבלת האישור בהודעת תכ&amp;quot;ם מס&amp;#39; ה.8.2.1.1 שעניינה
&amp;quot;נוהל קבלת אישור בדבר הרשעות וקנסות בגין הפרת חוקי העבודה&amp;quot;.</t>
  </si>
  <si>
    <t>להוכחת עמידתו בתנאי סף 5.2.7, יצרף המציע תצהיר ובו התחייבות כי לצורך ביצוע העבודות נשוא מכרז
זה, לא יועסקו עובדים זרים כמפורט בהוראת תכ&amp;quot;ם מס&amp;#39; 7.11.6 שעניינה &amp;quot;עידוד העסקת עובדים ישראלים
במסגרת התקשרויות הממשלה&amp;quot; – נספח ב&amp;#39;5.</t>
  </si>
  <si>
    <t>לצורך הוכחת עמידה בתנאי הסף שבסעיף 5.2.8 יצרף המציע העתק נאמן למקור של רישיון תקף למתן
שירותי שמירה על פי חוק חוקרים פרטיים ושרותי שמירה התשל&amp;quot;ב – 1972.</t>
  </si>
  <si>
    <t>לצורך הוכחת עמידתו בתנאי הסף שבסעיף 5.2.9 יצרף המציע העתק נאמן למקור של הרישיון לפי סעיף
10ג לחוק כלי הירי התש&amp;quot;ט – 1949, בתוספת רשימת כלי הנשק המהווה חלק בלתי נפרד מרישיון זה.</t>
  </si>
  <si>
    <t>לצורך הוכחת העמידה בתנאי סף 5.2.10 יצרף המציע פירוט אודות סניפיו הפעילים בכל אחת מהערים
הבאות: ירושלים, תל אביב, חיפה ובאר שבע. יש להתייחס לכל סניף בנפרד ולציין את הכתובת המדויקת
של כל אחד מהסניפים.</t>
  </si>
  <si>
    <t>לצורך הוכחת עמידה בתנאי הסף שבסעיף ‎5.2.11 יצרף המציע העתק נאמן למקור מאושר על ידי עורך דין
של רישיון תקף מיוחד להחזקת כלי ירייה לכל סניף מטעם המשרד לביטחון פנים (&amp;quot;מפעל ראוי&amp;quot;). כמו כן,
יצרף המציע העתק נאמן למקור, מאושר על ידי עו&amp;quot;ד, של רשימה מפורטת של כלי הנשק המאושרים
שברשות המציע.</t>
  </si>
  <si>
    <t>להוכחת העמידה בתנאי הסף שבסעיף 5.2.12 - נספח ב&amp;#39;8 - נוסח התחייבות לשמירת סודיות ולמניעת
ניגוד עניינים .</t>
  </si>
  <si>
    <t>לצורך הוכחת עמידה בתנאי הסף המקצועי שבסעיף 5.3.1/5.4.1 (בהתאם לסל עבורו מוגשת ההצעה),
יצרף המציע אישור רו&amp;quot;ח בהתאם לנוסח נספח ב&amp;#39;9 - אישור רו&amp;quot;ח אודות נתונים מהדו&amp;quot;חות הכספיים של
המציע.</t>
  </si>
  <si>
    <t>מסמך בשפה העברית המתאר את פרופיל המציע</t>
  </si>
  <si>
    <t>מציע שהוא &amp;quot;עסק בשליטת אישה&amp;quot; ומעוניין כי תינתן לו העדפה בשל עובדה זו יצרף להצעתו אישור ותצהיר.
בסעיף זה, משמעות כל המונחים לרבות &amp;quot;אישור&amp;quot; ו&amp;quot;תצהיר&amp;quot; הוא כמשמעותם בסעיף 2 ב&amp;#39; לחוק חובת
המכרזים, תשנ&amp;quot;ב-1992.</t>
  </si>
  <si>
    <r>
      <t xml:space="preserve">כלל השירותים המבוקשים במכרז בהתאם לנספח א- עבור </t>
    </r>
    <r>
      <rPr>
        <b/>
        <u/>
        <sz val="12"/>
        <color theme="1"/>
        <rFont val="David"/>
        <family val="2"/>
      </rPr>
      <t xml:space="preserve">קב"ט משלחות </t>
    </r>
  </si>
  <si>
    <r>
      <t xml:space="preserve">כלל השירותים המבוקשים במכרז בהתאם לנספח א- עבור </t>
    </r>
    <r>
      <rPr>
        <b/>
        <u/>
        <sz val="12"/>
        <color theme="1"/>
        <rFont val="David"/>
        <family val="2"/>
      </rPr>
      <t xml:space="preserve">קב"ט מנהל משימה אבטחת שר ואירועים </t>
    </r>
  </si>
  <si>
    <r>
      <t xml:space="preserve">כלל השירותים המבוקשים במכרז בהתאם לנספח א- עבור </t>
    </r>
    <r>
      <rPr>
        <b/>
        <u/>
        <sz val="12"/>
        <color theme="1"/>
        <rFont val="David"/>
        <family val="2"/>
      </rPr>
      <t xml:space="preserve">קב"ט מנהל משימה אבטחת שר וסיורים </t>
    </r>
  </si>
  <si>
    <r>
      <t xml:space="preserve">כלל השירותים המבוקשים במכרז בהתאם לנספח א- עבור </t>
    </r>
    <r>
      <rPr>
        <b/>
        <u/>
        <sz val="12"/>
        <color theme="1"/>
        <rFont val="David"/>
        <family val="2"/>
      </rPr>
      <t>קב"ט  חירום ומנהל מוקד</t>
    </r>
  </si>
  <si>
    <r>
      <t xml:space="preserve">כלל השירותים המבוקשים במכרז בהתאם לנספח א- עבור </t>
    </r>
    <r>
      <rPr>
        <b/>
        <u/>
        <sz val="12"/>
        <color theme="1"/>
        <rFont val="David"/>
        <family val="2"/>
      </rPr>
      <t xml:space="preserve">קב"ט אבטחה פיזית      (אופציה בלבד) </t>
    </r>
  </si>
  <si>
    <r>
      <t xml:space="preserve">כלל השירותים המבוקשים במכרז בהתאם לנספח א- עבור </t>
    </r>
    <r>
      <rPr>
        <b/>
        <u/>
        <sz val="12"/>
        <color theme="1"/>
        <rFont val="David"/>
        <family val="2"/>
      </rPr>
      <t>קב"ט מנהל אירועי ספורט    ( אופציה בלבד)</t>
    </r>
  </si>
  <si>
    <r>
      <t xml:space="preserve">כלל השירותים המבוקשים במכרז בהתאם לנספח א- עבור </t>
    </r>
    <r>
      <rPr>
        <b/>
        <u/>
        <sz val="12"/>
        <color theme="1"/>
        <rFont val="David"/>
        <family val="2"/>
      </rPr>
      <t xml:space="preserve">רכז/ת סיווד ביטחוני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</si>
</sst>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quot;₪&quot;\ #,##0"/>
  </numFmts>
  <fonts count="25" x14ac:knownFonts="1">
    <font>
      <sz val="11"/>
      <color theme="1"/>
      <name val="Calibri"/>
      <family val="2"/>
      <charset val="177"/>
      <scheme val="minor"/>
    </font>
    <font>
      <sz val="11"/>
      <color theme="1"/>
      <name val="David"/>
      <family val="2"/>
      <charset val="177"/>
    </font>
    <font>
      <b/>
      <sz val="12"/>
      <color theme="1"/>
      <name val="David"/>
      <family val="2"/>
      <charset val="177"/>
    </font>
    <font>
      <b/>
      <sz val="13"/>
      <color theme="1"/>
      <name val="David"/>
      <family val="2"/>
      <charset val="177"/>
    </font>
    <font>
      <b/>
      <sz val="14"/>
      <color theme="1"/>
      <name val="David"/>
      <family val="2"/>
      <charset val="177"/>
    </font>
    <font>
      <sz val="12"/>
      <color theme="1"/>
      <name val="David"/>
      <family val="2"/>
      <charset val="177"/>
    </font>
    <font>
      <b/>
      <sz val="11"/>
      <color theme="1"/>
      <name val="David"/>
      <family val="2"/>
      <charset val="177"/>
    </font>
    <font>
      <b/>
      <sz val="15"/>
      <color theme="1"/>
      <name val="David"/>
      <family val="2"/>
      <charset val="177"/>
    </font>
    <font>
      <sz val="11"/>
      <color theme="1"/>
      <name val="Calibri"/>
      <family val="2"/>
      <charset val="177"/>
      <scheme val="minor"/>
    </font>
    <font>
      <b/>
      <sz val="15"/>
      <color theme="0"/>
      <name val="David"/>
      <family val="2"/>
      <charset val="177"/>
    </font>
    <font>
      <u/>
      <sz val="11"/>
      <color theme="10"/>
      <name val="Calibri"/>
      <family val="2"/>
      <charset val="177"/>
      <scheme val="minor"/>
    </font>
    <font>
      <b/>
      <sz val="14"/>
      <name val="David"/>
      <family val="2"/>
      <charset val="177"/>
    </font>
    <font>
      <b/>
      <sz val="12"/>
      <name val="David"/>
      <family val="2"/>
      <charset val="177"/>
    </font>
    <font>
      <b/>
      <sz val="11"/>
      <name val="David"/>
      <family val="2"/>
      <charset val="177"/>
    </font>
    <font>
      <sz val="11"/>
      <name val="David"/>
      <family val="2"/>
      <charset val="177"/>
    </font>
    <font>
      <b/>
      <sz val="13"/>
      <color theme="0"/>
      <name val="David"/>
      <family val="2"/>
      <charset val="177"/>
    </font>
    <font>
      <b/>
      <sz val="11"/>
      <color theme="0"/>
      <name val="David"/>
      <family val="2"/>
      <charset val="177"/>
    </font>
    <font>
      <b/>
      <sz val="10"/>
      <name val="David"/>
      <family val="2"/>
      <charset val="177"/>
    </font>
    <font>
      <sz val="12"/>
      <color theme="1"/>
      <name val="David"/>
      <family val="2"/>
    </font>
    <font>
      <b/>
      <sz val="12"/>
      <color theme="1"/>
      <name val="David"/>
      <family val="2"/>
    </font>
    <font>
      <sz val="7"/>
      <color theme="1"/>
      <name val="Times New Roman"/>
      <family val="1"/>
    </font>
    <font>
      <u/>
      <sz val="12"/>
      <color theme="1"/>
      <name val="David"/>
      <family val="2"/>
    </font>
    <font>
      <b/>
      <u/>
      <sz val="12"/>
      <color theme="1"/>
      <name val="David"/>
      <family val="2"/>
    </font>
    <font>
      <b/>
      <sz val="16"/>
      <color theme="1"/>
      <name val="David"/>
      <family val="2"/>
    </font>
    <font>
      <sz val="11"/>
      <color theme="1"/>
      <name val="David"/>
      <family val="1"/>
      <charset val="177"/>
    </font>
  </fonts>
  <fills count="27">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6" tint="-0.249977111117893"/>
        <bgColor theme="8" tint="0.79998168889431442"/>
      </patternFill>
    </fill>
    <fill>
      <patternFill patternType="solid">
        <fgColor theme="6" tint="0.59999389629810485"/>
        <bgColor indexed="64"/>
      </patternFill>
    </fill>
    <fill>
      <patternFill patternType="solid">
        <fgColor theme="2" tint="-0.749992370372631"/>
        <bgColor indexed="64"/>
      </patternFill>
    </fill>
    <fill>
      <patternFill patternType="solid">
        <fgColor theme="2" tint="-0.249977111117893"/>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727E70"/>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2"/>
        <bgColor indexed="64"/>
      </patternFill>
    </fill>
    <fill>
      <patternFill patternType="solid">
        <fgColor rgb="FFBFBFBF"/>
        <bgColor indexed="64"/>
      </patternFill>
    </fill>
    <fill>
      <patternFill patternType="solid">
        <fgColor rgb="FFF2F2F2"/>
        <bgColor indexed="64"/>
      </patternFill>
    </fill>
    <fill>
      <patternFill patternType="solid">
        <fgColor rgb="FFE7E6E6"/>
        <bgColor indexed="64"/>
      </patternFill>
    </fill>
  </fills>
  <borders count="60">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bottom style="medium">
        <color indexed="64"/>
      </bottom>
      <diagonal/>
    </border>
    <border>
      <left/>
      <right style="thin">
        <color indexed="64"/>
      </right>
      <top/>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bottom style="double">
        <color indexed="64"/>
      </bottom>
      <diagonal/>
    </border>
    <border>
      <left style="medium">
        <color indexed="64"/>
      </left>
      <right/>
      <top/>
      <bottom style="double">
        <color indexed="64"/>
      </bottom>
      <diagonal/>
    </border>
    <border>
      <left/>
      <right/>
      <top/>
      <bottom style="double">
        <color indexed="64"/>
      </bottom>
      <diagonal/>
    </border>
    <border>
      <left style="medium">
        <color indexed="64"/>
      </left>
      <right style="medium">
        <color indexed="64"/>
      </right>
      <top style="double">
        <color indexed="64"/>
      </top>
      <bottom/>
      <diagonal/>
    </border>
    <border>
      <left style="medium">
        <color indexed="64"/>
      </left>
      <right/>
      <top style="double">
        <color indexed="64"/>
      </top>
      <bottom/>
      <diagonal/>
    </border>
    <border>
      <left/>
      <right/>
      <top style="double">
        <color indexed="64"/>
      </top>
      <bottom/>
      <diagonal/>
    </border>
    <border>
      <left style="medium">
        <color indexed="64"/>
      </left>
      <right/>
      <top style="medium">
        <color indexed="64"/>
      </top>
      <bottom style="thin">
        <color indexed="64"/>
      </bottom>
      <diagonal/>
    </border>
  </borders>
  <cellStyleXfs count="3">
    <xf numFmtId="0" fontId="0" fillId="0" borderId="0"/>
    <xf numFmtId="9" fontId="8" fillId="0" borderId="0" applyFont="0" applyFill="0" applyBorder="0" applyAlignment="0" applyProtection="0"/>
    <xf numFmtId="0" fontId="10" fillId="0" borderId="0" applyNumberFormat="0" applyFill="0" applyBorder="0" applyAlignment="0" applyProtection="0"/>
  </cellStyleXfs>
  <cellXfs count="199">
    <xf numFmtId="0" fontId="0" fillId="0" borderId="0" xfId="0"/>
    <xf numFmtId="49" fontId="3" fillId="7" borderId="7" xfId="0" applyNumberFormat="1" applyFont="1" applyFill="1" applyBorder="1" applyAlignment="1" applyProtection="1">
      <alignment horizontal="center" vertical="center" wrapText="1"/>
      <protection hidden="1"/>
    </xf>
    <xf numFmtId="0" fontId="3" fillId="7" borderId="7" xfId="0" applyFont="1" applyFill="1" applyBorder="1" applyAlignment="1" applyProtection="1">
      <alignment horizontal="center" vertical="center" wrapText="1"/>
      <protection hidden="1"/>
    </xf>
    <xf numFmtId="49" fontId="2" fillId="5" borderId="6" xfId="0" applyNumberFormat="1" applyFont="1" applyFill="1" applyBorder="1" applyAlignment="1" applyProtection="1">
      <alignment horizontal="center" vertical="center" readingOrder="2"/>
      <protection hidden="1"/>
    </xf>
    <xf numFmtId="0" fontId="6" fillId="17" borderId="22" xfId="0" applyFont="1" applyFill="1" applyBorder="1" applyAlignment="1" applyProtection="1">
      <alignment horizontal="center" vertical="center" readingOrder="2"/>
      <protection hidden="1"/>
    </xf>
    <xf numFmtId="0" fontId="6" fillId="17" borderId="19" xfId="0" applyFont="1" applyFill="1" applyBorder="1" applyAlignment="1" applyProtection="1">
      <alignment horizontal="center" vertical="center" readingOrder="2"/>
      <protection hidden="1"/>
    </xf>
    <xf numFmtId="0" fontId="6" fillId="17" borderId="24" xfId="0" applyFont="1" applyFill="1" applyBorder="1" applyAlignment="1" applyProtection="1">
      <alignment horizontal="center" vertical="center" wrapText="1"/>
      <protection hidden="1"/>
    </xf>
    <xf numFmtId="0" fontId="6" fillId="17" borderId="25" xfId="0" applyFont="1" applyFill="1" applyBorder="1" applyAlignment="1" applyProtection="1">
      <alignment horizontal="center" vertical="center" wrapText="1"/>
      <protection hidden="1"/>
    </xf>
    <xf numFmtId="0" fontId="5" fillId="5" borderId="15" xfId="0" applyFont="1" applyFill="1" applyBorder="1" applyAlignment="1" applyProtection="1">
      <alignment horizontal="right" vertical="center" wrapText="1" readingOrder="2"/>
      <protection hidden="1"/>
    </xf>
    <xf numFmtId="0" fontId="5" fillId="5" borderId="11" xfId="0" applyFont="1" applyFill="1" applyBorder="1" applyAlignment="1" applyProtection="1">
      <alignment horizontal="right" vertical="center" wrapText="1" readingOrder="2"/>
      <protection hidden="1"/>
    </xf>
    <xf numFmtId="0" fontId="5" fillId="5" borderId="12" xfId="0" applyFont="1" applyFill="1" applyBorder="1" applyAlignment="1" applyProtection="1">
      <alignment horizontal="right" vertical="center" wrapText="1" readingOrder="2"/>
      <protection hidden="1"/>
    </xf>
    <xf numFmtId="0" fontId="3" fillId="11" borderId="7" xfId="0" applyFont="1" applyFill="1" applyBorder="1" applyAlignment="1" applyProtection="1">
      <alignment horizontal="center" vertical="center"/>
      <protection hidden="1"/>
    </xf>
    <xf numFmtId="0" fontId="2" fillId="3" borderId="6" xfId="0" applyFont="1" applyFill="1" applyBorder="1" applyAlignment="1" applyProtection="1">
      <alignment horizontal="center" vertical="center" readingOrder="2"/>
      <protection hidden="1"/>
    </xf>
    <xf numFmtId="2" fontId="2" fillId="3" borderId="6" xfId="0" applyNumberFormat="1" applyFont="1" applyFill="1" applyBorder="1" applyAlignment="1" applyProtection="1">
      <alignment horizontal="center" vertical="center" readingOrder="2"/>
      <protection hidden="1"/>
    </xf>
    <xf numFmtId="0" fontId="3" fillId="11" borderId="9" xfId="0" applyFont="1" applyFill="1" applyBorder="1" applyAlignment="1" applyProtection="1">
      <alignment horizontal="center" vertical="center" wrapText="1" readingOrder="2"/>
      <protection hidden="1"/>
    </xf>
    <xf numFmtId="0" fontId="1" fillId="3" borderId="30" xfId="0" applyFont="1" applyFill="1" applyBorder="1" applyAlignment="1" applyProtection="1">
      <alignment horizontal="right" vertical="center" wrapText="1" readingOrder="2"/>
      <protection hidden="1"/>
    </xf>
    <xf numFmtId="0" fontId="1" fillId="3" borderId="16" xfId="0" applyFont="1" applyFill="1" applyBorder="1" applyAlignment="1" applyProtection="1">
      <alignment horizontal="right" vertical="center" wrapText="1" readingOrder="2"/>
      <protection hidden="1"/>
    </xf>
    <xf numFmtId="0" fontId="1" fillId="0" borderId="0" xfId="0" applyFont="1"/>
    <xf numFmtId="0" fontId="1" fillId="0" borderId="0" xfId="0" applyFont="1" applyProtection="1">
      <protection hidden="1"/>
    </xf>
    <xf numFmtId="165" fontId="1" fillId="6" borderId="24" xfId="0" applyNumberFormat="1" applyFont="1" applyFill="1" applyBorder="1" applyAlignment="1" applyProtection="1">
      <alignment horizontal="center" vertical="center"/>
      <protection locked="0"/>
    </xf>
    <xf numFmtId="2" fontId="6" fillId="13" borderId="21" xfId="0" applyNumberFormat="1" applyFont="1" applyFill="1" applyBorder="1" applyAlignment="1" applyProtection="1">
      <alignment horizontal="center" vertical="center"/>
      <protection hidden="1"/>
    </xf>
    <xf numFmtId="2" fontId="1" fillId="18" borderId="24" xfId="0" applyNumberFormat="1" applyFont="1" applyFill="1" applyBorder="1" applyAlignment="1" applyProtection="1">
      <alignment horizontal="center" vertical="center"/>
      <protection hidden="1"/>
    </xf>
    <xf numFmtId="0" fontId="1" fillId="0" borderId="0" xfId="0" applyFont="1" applyAlignment="1" applyProtection="1">
      <alignment readingOrder="2"/>
      <protection hidden="1"/>
    </xf>
    <xf numFmtId="0" fontId="1" fillId="4" borderId="0" xfId="0" applyFont="1" applyFill="1" applyProtection="1">
      <protection hidden="1"/>
    </xf>
    <xf numFmtId="0" fontId="3" fillId="8" borderId="7" xfId="0" applyFont="1" applyFill="1" applyBorder="1" applyAlignment="1" applyProtection="1">
      <alignment horizontal="center" vertical="center" wrapText="1"/>
      <protection hidden="1"/>
    </xf>
    <xf numFmtId="0" fontId="3" fillId="11" borderId="7" xfId="0" applyFont="1" applyFill="1" applyBorder="1" applyAlignment="1" applyProtection="1">
      <alignment horizontal="center" vertical="center" wrapText="1"/>
      <protection hidden="1"/>
    </xf>
    <xf numFmtId="0" fontId="3" fillId="21" borderId="7" xfId="0" applyFont="1" applyFill="1" applyBorder="1" applyAlignment="1" applyProtection="1">
      <alignment horizontal="center" vertical="center" wrapText="1"/>
      <protection hidden="1"/>
    </xf>
    <xf numFmtId="0" fontId="2" fillId="10" borderId="20" xfId="0" applyFont="1" applyFill="1" applyBorder="1" applyAlignment="1" applyProtection="1">
      <alignment horizontal="center" vertical="center" wrapText="1"/>
      <protection hidden="1"/>
    </xf>
    <xf numFmtId="0" fontId="5" fillId="10" borderId="17" xfId="0" applyFont="1" applyFill="1" applyBorder="1" applyAlignment="1" applyProtection="1">
      <alignment horizontal="center" vertical="center" wrapText="1"/>
      <protection hidden="1"/>
    </xf>
    <xf numFmtId="0" fontId="2" fillId="10" borderId="26" xfId="0" applyFont="1" applyFill="1" applyBorder="1" applyAlignment="1" applyProtection="1">
      <alignment horizontal="center" vertical="center" wrapText="1"/>
      <protection hidden="1"/>
    </xf>
    <xf numFmtId="49" fontId="5" fillId="10" borderId="17" xfId="0" applyNumberFormat="1" applyFont="1" applyFill="1" applyBorder="1" applyAlignment="1" applyProtection="1">
      <alignment horizontal="center" vertical="center" wrapText="1"/>
      <protection hidden="1"/>
    </xf>
    <xf numFmtId="49" fontId="5" fillId="10" borderId="26" xfId="0" applyNumberFormat="1" applyFont="1" applyFill="1" applyBorder="1" applyAlignment="1" applyProtection="1">
      <alignment horizontal="center" vertical="center" wrapText="1"/>
      <protection hidden="1"/>
    </xf>
    <xf numFmtId="0" fontId="5" fillId="0" borderId="29" xfId="0" applyFont="1" applyBorder="1" applyAlignment="1">
      <alignment horizontal="center" vertical="center"/>
    </xf>
    <xf numFmtId="0" fontId="5" fillId="0" borderId="37" xfId="0" applyFont="1" applyBorder="1" applyAlignment="1">
      <alignment horizontal="center" vertical="center"/>
    </xf>
    <xf numFmtId="0" fontId="1" fillId="0" borderId="31" xfId="0" applyFont="1" applyBorder="1"/>
    <xf numFmtId="0" fontId="1" fillId="0" borderId="35" xfId="0" applyFont="1" applyBorder="1"/>
    <xf numFmtId="0" fontId="12" fillId="9" borderId="17" xfId="0" applyFont="1" applyFill="1" applyBorder="1" applyAlignment="1" applyProtection="1">
      <alignment horizontal="center" vertical="center" wrapText="1" readingOrder="2"/>
      <protection hidden="1"/>
    </xf>
    <xf numFmtId="0" fontId="12" fillId="9" borderId="12" xfId="0" applyFont="1" applyFill="1" applyBorder="1" applyAlignment="1" applyProtection="1">
      <alignment horizontal="right" vertical="center" wrapText="1" readingOrder="2"/>
      <protection hidden="1"/>
    </xf>
    <xf numFmtId="0" fontId="6" fillId="23" borderId="5" xfId="0" applyFont="1" applyFill="1" applyBorder="1" applyAlignment="1" applyProtection="1">
      <alignment horizontal="center" vertical="center" wrapText="1"/>
      <protection locked="0"/>
    </xf>
    <xf numFmtId="0" fontId="2" fillId="10" borderId="38" xfId="0" applyFont="1" applyFill="1" applyBorder="1" applyAlignment="1" applyProtection="1">
      <alignment horizontal="center" vertical="center" wrapText="1"/>
      <protection hidden="1"/>
    </xf>
    <xf numFmtId="0" fontId="5" fillId="0" borderId="30" xfId="0" applyFont="1" applyBorder="1" applyAlignment="1">
      <alignment horizontal="center" vertical="center"/>
    </xf>
    <xf numFmtId="9" fontId="17" fillId="3" borderId="26" xfId="1" applyFont="1" applyFill="1" applyBorder="1" applyAlignment="1" applyProtection="1">
      <alignment horizontal="center" vertical="center" wrapText="1" readingOrder="2"/>
      <protection hidden="1"/>
    </xf>
    <xf numFmtId="9" fontId="17" fillId="3" borderId="7" xfId="1" applyFont="1" applyFill="1" applyBorder="1" applyAlignment="1" applyProtection="1">
      <alignment horizontal="center" vertical="center" wrapText="1" readingOrder="2"/>
      <protection hidden="1"/>
    </xf>
    <xf numFmtId="0" fontId="12" fillId="7" borderId="17" xfId="0" applyFont="1" applyFill="1" applyBorder="1" applyAlignment="1" applyProtection="1">
      <alignment horizontal="center" vertical="center" wrapText="1" readingOrder="2"/>
      <protection hidden="1"/>
    </xf>
    <xf numFmtId="0" fontId="12" fillId="7" borderId="26" xfId="0" applyFont="1" applyFill="1" applyBorder="1" applyAlignment="1" applyProtection="1">
      <alignment horizontal="center" vertical="center" wrapText="1" readingOrder="2"/>
      <protection hidden="1"/>
    </xf>
    <xf numFmtId="1" fontId="14" fillId="18" borderId="17" xfId="1" applyNumberFormat="1" applyFont="1" applyFill="1" applyBorder="1" applyAlignment="1" applyProtection="1">
      <alignment horizontal="center" vertical="center" wrapText="1" readingOrder="2"/>
      <protection locked="0"/>
    </xf>
    <xf numFmtId="164" fontId="14" fillId="18" borderId="26" xfId="1" applyNumberFormat="1" applyFont="1" applyFill="1" applyBorder="1" applyAlignment="1" applyProtection="1">
      <alignment horizontal="center" vertical="center" wrapText="1" readingOrder="2"/>
      <protection hidden="1"/>
    </xf>
    <xf numFmtId="164" fontId="14" fillId="18" borderId="17" xfId="1" applyNumberFormat="1" applyFont="1" applyFill="1" applyBorder="1" applyAlignment="1" applyProtection="1">
      <alignment horizontal="center" vertical="center" wrapText="1" readingOrder="2"/>
      <protection locked="0"/>
    </xf>
    <xf numFmtId="0" fontId="14" fillId="18" borderId="17" xfId="0" applyFont="1" applyFill="1" applyBorder="1" applyAlignment="1" applyProtection="1">
      <alignment horizontal="center" vertical="center" wrapText="1" readingOrder="2"/>
      <protection locked="0"/>
    </xf>
    <xf numFmtId="1" fontId="14" fillId="18" borderId="26" xfId="0" applyNumberFormat="1" applyFont="1" applyFill="1" applyBorder="1" applyAlignment="1" applyProtection="1">
      <alignment horizontal="center" vertical="center" wrapText="1" readingOrder="2"/>
      <protection hidden="1"/>
    </xf>
    <xf numFmtId="1" fontId="12" fillId="20" borderId="5" xfId="0" applyNumberFormat="1" applyFont="1" applyFill="1" applyBorder="1" applyAlignment="1" applyProtection="1">
      <alignment horizontal="center" vertical="center" wrapText="1" readingOrder="2"/>
      <protection hidden="1"/>
    </xf>
    <xf numFmtId="1" fontId="13" fillId="9" borderId="5" xfId="1" applyNumberFormat="1" applyFont="1" applyFill="1" applyBorder="1" applyAlignment="1" applyProtection="1">
      <alignment horizontal="center" vertical="center" wrapText="1" readingOrder="2"/>
      <protection hidden="1"/>
    </xf>
    <xf numFmtId="0" fontId="11" fillId="7" borderId="20" xfId="0" applyFont="1" applyFill="1" applyBorder="1" applyAlignment="1" applyProtection="1">
      <alignment horizontal="center" vertical="center" wrapText="1" readingOrder="2"/>
      <protection hidden="1"/>
    </xf>
    <xf numFmtId="0" fontId="11" fillId="20" borderId="17" xfId="0" applyFont="1" applyFill="1" applyBorder="1" applyAlignment="1" applyProtection="1">
      <alignment horizontal="center" vertical="center" wrapText="1" readingOrder="2"/>
      <protection hidden="1"/>
    </xf>
    <xf numFmtId="9" fontId="15" fillId="14" borderId="7" xfId="1" applyFont="1" applyFill="1" applyBorder="1" applyAlignment="1" applyProtection="1">
      <alignment horizontal="center" vertical="center" wrapText="1" readingOrder="2"/>
      <protection hidden="1"/>
    </xf>
    <xf numFmtId="0" fontId="12" fillId="15" borderId="7" xfId="0" applyFont="1" applyFill="1" applyBorder="1" applyAlignment="1" applyProtection="1">
      <alignment horizontal="center" vertical="center" wrapText="1" readingOrder="2"/>
      <protection hidden="1"/>
    </xf>
    <xf numFmtId="9" fontId="17" fillId="3" borderId="23" xfId="1" applyFont="1" applyFill="1" applyBorder="1" applyAlignment="1" applyProtection="1">
      <alignment horizontal="center" vertical="center" wrapText="1" readingOrder="2"/>
      <protection hidden="1"/>
    </xf>
    <xf numFmtId="0" fontId="6" fillId="6" borderId="5" xfId="0" applyFont="1" applyFill="1" applyBorder="1" applyAlignment="1" applyProtection="1">
      <alignment horizontal="center" vertical="center" readingOrder="2"/>
      <protection hidden="1"/>
    </xf>
    <xf numFmtId="0" fontId="10" fillId="23" borderId="4" xfId="2" applyFill="1" applyBorder="1" applyAlignment="1" applyProtection="1">
      <alignment horizontal="center" vertical="center" wrapText="1"/>
      <protection locked="0"/>
    </xf>
    <xf numFmtId="0" fontId="1" fillId="4" borderId="6" xfId="0" applyFont="1" applyFill="1" applyBorder="1" applyAlignment="1" applyProtection="1">
      <alignment horizontal="center" vertical="center" wrapText="1"/>
      <protection locked="0"/>
    </xf>
    <xf numFmtId="0" fontId="6" fillId="6" borderId="43" xfId="0" applyFont="1" applyFill="1" applyBorder="1" applyAlignment="1" applyProtection="1">
      <alignment horizontal="center" vertical="center" wrapText="1"/>
      <protection hidden="1"/>
    </xf>
    <xf numFmtId="0" fontId="6" fillId="6" borderId="42" xfId="0" applyFont="1" applyFill="1" applyBorder="1" applyAlignment="1" applyProtection="1">
      <alignment horizontal="center" vertical="center" wrapText="1"/>
      <protection hidden="1"/>
    </xf>
    <xf numFmtId="0" fontId="6" fillId="6" borderId="34" xfId="0" applyFont="1" applyFill="1" applyBorder="1" applyAlignment="1" applyProtection="1">
      <alignment horizontal="center" vertical="center" wrapText="1"/>
      <protection hidden="1"/>
    </xf>
    <xf numFmtId="0" fontId="2" fillId="22" borderId="31" xfId="0" applyFont="1" applyFill="1" applyBorder="1" applyAlignment="1">
      <alignment horizontal="center" vertical="center"/>
    </xf>
    <xf numFmtId="0" fontId="2" fillId="22" borderId="32" xfId="0" applyFont="1" applyFill="1" applyBorder="1" applyAlignment="1">
      <alignment horizontal="center" vertical="center"/>
    </xf>
    <xf numFmtId="0" fontId="5" fillId="10" borderId="24" xfId="0" applyFont="1" applyFill="1" applyBorder="1" applyAlignment="1" applyProtection="1">
      <alignment horizontal="center" vertical="center" wrapText="1"/>
      <protection hidden="1"/>
    </xf>
    <xf numFmtId="49" fontId="5" fillId="10" borderId="24" xfId="0" applyNumberFormat="1" applyFont="1" applyFill="1" applyBorder="1" applyAlignment="1" applyProtection="1">
      <alignment horizontal="center" vertical="center" wrapText="1"/>
      <protection hidden="1"/>
    </xf>
    <xf numFmtId="0" fontId="6" fillId="6" borderId="5" xfId="0" applyFont="1" applyFill="1" applyBorder="1" applyAlignment="1" applyProtection="1">
      <alignment horizontal="center" vertical="center"/>
      <protection hidden="1"/>
    </xf>
    <xf numFmtId="0" fontId="6" fillId="13" borderId="4" xfId="0" applyFont="1" applyFill="1" applyBorder="1" applyAlignment="1" applyProtection="1">
      <alignment horizontal="center" vertical="center"/>
      <protection hidden="1"/>
    </xf>
    <xf numFmtId="0" fontId="6" fillId="17" borderId="6" xfId="0" applyFont="1" applyFill="1" applyBorder="1" applyAlignment="1" applyProtection="1">
      <alignment horizontal="center" vertical="center"/>
      <protection hidden="1"/>
    </xf>
    <xf numFmtId="0" fontId="2" fillId="6" borderId="43" xfId="0" applyFont="1" applyFill="1" applyBorder="1" applyAlignment="1" applyProtection="1">
      <alignment horizontal="center" vertical="center" wrapText="1"/>
      <protection hidden="1"/>
    </xf>
    <xf numFmtId="0" fontId="7" fillId="12" borderId="45" xfId="0" applyFont="1" applyFill="1" applyBorder="1" applyAlignment="1" applyProtection="1">
      <alignment horizontal="center" vertical="center"/>
      <protection hidden="1"/>
    </xf>
    <xf numFmtId="0" fontId="5" fillId="5" borderId="5" xfId="0" applyFont="1" applyFill="1" applyBorder="1" applyAlignment="1" applyProtection="1">
      <alignment horizontal="right" vertical="center" wrapText="1" readingOrder="2"/>
      <protection hidden="1"/>
    </xf>
    <xf numFmtId="0" fontId="1" fillId="4" borderId="5" xfId="0" applyFont="1" applyFill="1" applyBorder="1" applyAlignment="1" applyProtection="1">
      <alignment horizontal="center" vertical="center" wrapText="1"/>
      <protection locked="0"/>
    </xf>
    <xf numFmtId="164" fontId="2" fillId="3" borderId="6" xfId="0" applyNumberFormat="1" applyFont="1" applyFill="1" applyBorder="1" applyAlignment="1" applyProtection="1">
      <alignment horizontal="center" vertical="center" readingOrder="2"/>
      <protection hidden="1"/>
    </xf>
    <xf numFmtId="0" fontId="18" fillId="3" borderId="16" xfId="0" applyFont="1" applyFill="1" applyBorder="1" applyAlignment="1" applyProtection="1">
      <alignment horizontal="right" vertical="center" wrapText="1" readingOrder="2"/>
      <protection hidden="1"/>
    </xf>
    <xf numFmtId="164" fontId="2" fillId="3" borderId="2" xfId="0" applyNumberFormat="1" applyFont="1" applyFill="1" applyBorder="1" applyAlignment="1" applyProtection="1">
      <alignment horizontal="center" vertical="center" readingOrder="2"/>
      <protection hidden="1"/>
    </xf>
    <xf numFmtId="0" fontId="1" fillId="2" borderId="0" xfId="0" applyFont="1" applyFill="1" applyAlignment="1" applyProtection="1">
      <alignment horizontal="center"/>
      <protection hidden="1"/>
    </xf>
    <xf numFmtId="0" fontId="1" fillId="2" borderId="0" xfId="0" applyFont="1" applyFill="1" applyProtection="1">
      <protection hidden="1"/>
    </xf>
    <xf numFmtId="0" fontId="19" fillId="9" borderId="12" xfId="0" applyFont="1" applyFill="1" applyBorder="1" applyAlignment="1" applyProtection="1">
      <alignment horizontal="right" vertical="center" wrapText="1" readingOrder="2"/>
      <protection hidden="1"/>
    </xf>
    <xf numFmtId="0" fontId="19" fillId="9" borderId="0" xfId="0" applyFont="1" applyFill="1" applyAlignment="1" applyProtection="1">
      <alignment horizontal="right" vertical="center" wrapText="1" readingOrder="2"/>
      <protection hidden="1"/>
    </xf>
    <xf numFmtId="0" fontId="6" fillId="17" borderId="6" xfId="0" applyFont="1" applyFill="1" applyBorder="1" applyAlignment="1" applyProtection="1">
      <alignment horizontal="center" vertical="center" wrapText="1"/>
      <protection hidden="1"/>
    </xf>
    <xf numFmtId="2" fontId="0" fillId="0" borderId="0" xfId="0" applyNumberFormat="1"/>
    <xf numFmtId="0" fontId="19" fillId="24" borderId="7" xfId="0" applyFont="1" applyFill="1" applyBorder="1" applyAlignment="1">
      <alignment horizontal="center" vertical="center" wrapText="1" readingOrder="2"/>
    </xf>
    <xf numFmtId="0" fontId="19" fillId="25" borderId="35" xfId="0" applyFont="1" applyFill="1" applyBorder="1" applyAlignment="1">
      <alignment horizontal="center" vertical="center" wrapText="1" readingOrder="2"/>
    </xf>
    <xf numFmtId="0" fontId="19" fillId="25" borderId="52" xfId="0" applyFont="1" applyFill="1" applyBorder="1" applyAlignment="1">
      <alignment horizontal="center" vertical="center" wrapText="1" readingOrder="2"/>
    </xf>
    <xf numFmtId="0" fontId="18" fillId="0" borderId="35" xfId="0" applyFont="1" applyBorder="1" applyAlignment="1">
      <alignment horizontal="center" vertical="center" wrapText="1" readingOrder="2"/>
    </xf>
    <xf numFmtId="0" fontId="18" fillId="0" borderId="54" xfId="0" applyFont="1" applyBorder="1" applyAlignment="1">
      <alignment horizontal="center" vertical="center" wrapText="1" readingOrder="2"/>
    </xf>
    <xf numFmtId="0" fontId="0" fillId="0" borderId="52" xfId="0" applyBorder="1" applyAlignment="1">
      <alignment vertical="top" wrapText="1"/>
    </xf>
    <xf numFmtId="0" fontId="18" fillId="0" borderId="52" xfId="0" applyFont="1" applyBorder="1" applyAlignment="1">
      <alignment horizontal="center" vertical="center" wrapText="1" readingOrder="2"/>
    </xf>
    <xf numFmtId="0" fontId="19" fillId="24" borderId="3" xfId="0" applyFont="1" applyFill="1" applyBorder="1" applyAlignment="1">
      <alignment horizontal="center" vertical="center" wrapText="1" readingOrder="2"/>
    </xf>
    <xf numFmtId="0" fontId="19" fillId="24" borderId="31" xfId="0" applyFont="1" applyFill="1" applyBorder="1" applyAlignment="1">
      <alignment horizontal="center" vertical="center" wrapText="1" readingOrder="2"/>
    </xf>
    <xf numFmtId="0" fontId="19" fillId="24" borderId="0" xfId="0" applyFont="1" applyFill="1" applyAlignment="1">
      <alignment horizontal="center" vertical="center" wrapText="1" readingOrder="2"/>
    </xf>
    <xf numFmtId="9" fontId="6" fillId="18" borderId="25" xfId="0" applyNumberFormat="1" applyFont="1" applyFill="1" applyBorder="1" applyAlignment="1" applyProtection="1">
      <alignment horizontal="center"/>
      <protection hidden="1"/>
    </xf>
    <xf numFmtId="0" fontId="6" fillId="17" borderId="29" xfId="0" applyFont="1" applyFill="1" applyBorder="1" applyAlignment="1" applyProtection="1">
      <alignment horizontal="center" vertical="center" wrapText="1"/>
      <protection hidden="1"/>
    </xf>
    <xf numFmtId="0" fontId="6" fillId="17" borderId="25" xfId="0" applyFont="1" applyFill="1" applyBorder="1" applyAlignment="1" applyProtection="1">
      <alignment horizontal="center"/>
      <protection hidden="1"/>
    </xf>
    <xf numFmtId="0" fontId="6" fillId="17" borderId="10" xfId="0" applyFont="1" applyFill="1" applyBorder="1" applyAlignment="1" applyProtection="1">
      <alignment horizontal="center"/>
      <protection hidden="1"/>
    </xf>
    <xf numFmtId="0" fontId="6" fillId="17" borderId="23" xfId="0" applyFont="1" applyFill="1" applyBorder="1" applyAlignment="1" applyProtection="1">
      <alignment horizontal="center" vertical="center" readingOrder="2"/>
      <protection hidden="1"/>
    </xf>
    <xf numFmtId="0" fontId="6" fillId="17" borderId="59" xfId="0" applyFont="1" applyFill="1" applyBorder="1" applyAlignment="1" applyProtection="1">
      <alignment horizontal="center"/>
      <protection hidden="1"/>
    </xf>
    <xf numFmtId="0" fontId="6" fillId="17" borderId="51" xfId="0" applyFont="1" applyFill="1" applyBorder="1" applyAlignment="1" applyProtection="1">
      <alignment horizontal="center" vertical="center" wrapText="1"/>
      <protection hidden="1"/>
    </xf>
    <xf numFmtId="0" fontId="6" fillId="18" borderId="12" xfId="0" applyFont="1" applyFill="1" applyBorder="1" applyAlignment="1" applyProtection="1">
      <alignment horizontal="center"/>
      <protection hidden="1"/>
    </xf>
    <xf numFmtId="2" fontId="1" fillId="18" borderId="16" xfId="0" applyNumberFormat="1" applyFont="1" applyFill="1" applyBorder="1" applyAlignment="1" applyProtection="1">
      <alignment horizontal="center" vertical="center"/>
      <protection hidden="1"/>
    </xf>
    <xf numFmtId="2" fontId="1" fillId="18" borderId="26" xfId="0" applyNumberFormat="1" applyFont="1" applyFill="1" applyBorder="1" applyAlignment="1" applyProtection="1">
      <alignment horizontal="center" vertical="center"/>
      <protection hidden="1"/>
    </xf>
    <xf numFmtId="0" fontId="16" fillId="16" borderId="13" xfId="0" applyFont="1" applyFill="1" applyBorder="1" applyAlignment="1" applyProtection="1">
      <alignment horizontal="center" vertical="center"/>
      <protection hidden="1"/>
    </xf>
    <xf numFmtId="0" fontId="16" fillId="16" borderId="21" xfId="0" applyFont="1" applyFill="1" applyBorder="1" applyAlignment="1" applyProtection="1">
      <alignment horizontal="center" vertical="center"/>
      <protection hidden="1"/>
    </xf>
    <xf numFmtId="2" fontId="16" fillId="16" borderId="27" xfId="0" applyNumberFormat="1" applyFont="1" applyFill="1" applyBorder="1" applyAlignment="1" applyProtection="1">
      <alignment horizontal="center" vertical="center"/>
      <protection hidden="1"/>
    </xf>
    <xf numFmtId="2" fontId="16" fillId="16" borderId="18" xfId="0" applyNumberFormat="1" applyFont="1" applyFill="1" applyBorder="1" applyAlignment="1" applyProtection="1">
      <alignment horizontal="center" vertical="center"/>
      <protection hidden="1"/>
    </xf>
    <xf numFmtId="0" fontId="24" fillId="3" borderId="16" xfId="0" applyFont="1" applyFill="1" applyBorder="1" applyAlignment="1" applyProtection="1">
      <alignment horizontal="right" vertical="center" wrapText="1" readingOrder="2"/>
      <protection hidden="1"/>
    </xf>
    <xf numFmtId="0" fontId="9" fillId="19" borderId="10" xfId="0" applyFont="1" applyFill="1" applyBorder="1" applyAlignment="1" applyProtection="1">
      <alignment horizontal="center" vertical="center"/>
      <protection hidden="1"/>
    </xf>
    <xf numFmtId="0" fontId="9" fillId="19" borderId="9" xfId="0" applyFont="1" applyFill="1" applyBorder="1" applyAlignment="1" applyProtection="1">
      <alignment horizontal="center" vertical="center"/>
      <protection hidden="1"/>
    </xf>
    <xf numFmtId="0" fontId="7" fillId="6" borderId="33" xfId="0" applyFont="1" applyFill="1" applyBorder="1" applyAlignment="1" applyProtection="1">
      <alignment horizontal="center" vertical="center" wrapText="1"/>
      <protection hidden="1"/>
    </xf>
    <xf numFmtId="0" fontId="4" fillId="6" borderId="42" xfId="0" applyFont="1" applyFill="1" applyBorder="1" applyAlignment="1" applyProtection="1">
      <alignment horizontal="center" vertical="center" wrapText="1"/>
      <protection hidden="1"/>
    </xf>
    <xf numFmtId="0" fontId="6" fillId="6" borderId="3" xfId="0" applyFont="1" applyFill="1" applyBorder="1" applyAlignment="1" applyProtection="1">
      <alignment horizontal="center" vertical="center" readingOrder="2"/>
      <protection hidden="1"/>
    </xf>
    <xf numFmtId="0" fontId="6" fillId="6" borderId="2" xfId="0" applyFont="1" applyFill="1" applyBorder="1" applyAlignment="1" applyProtection="1">
      <alignment horizontal="center" vertical="center" readingOrder="2"/>
      <protection hidden="1"/>
    </xf>
    <xf numFmtId="0" fontId="2" fillId="6" borderId="3" xfId="0" applyFont="1" applyFill="1" applyBorder="1" applyAlignment="1" applyProtection="1">
      <alignment horizontal="center" vertical="center" wrapText="1"/>
      <protection hidden="1"/>
    </xf>
    <xf numFmtId="0" fontId="2" fillId="6" borderId="2" xfId="0" applyFont="1" applyFill="1" applyBorder="1" applyAlignment="1" applyProtection="1">
      <alignment horizontal="center" vertical="center" wrapText="1"/>
      <protection hidden="1"/>
    </xf>
    <xf numFmtId="0" fontId="2" fillId="6" borderId="1" xfId="0" applyFont="1" applyFill="1" applyBorder="1" applyAlignment="1" applyProtection="1">
      <alignment horizontal="center" vertical="center" wrapText="1"/>
      <protection hidden="1"/>
    </xf>
    <xf numFmtId="0" fontId="5" fillId="5" borderId="42" xfId="0" applyFont="1" applyFill="1" applyBorder="1" applyAlignment="1" applyProtection="1">
      <alignment horizontal="center" vertical="center" wrapText="1" readingOrder="2"/>
      <protection hidden="1"/>
    </xf>
    <xf numFmtId="0" fontId="5" fillId="5" borderId="0" xfId="0" applyFont="1" applyFill="1" applyBorder="1" applyAlignment="1" applyProtection="1">
      <alignment horizontal="center" vertical="center" wrapText="1" readingOrder="2"/>
      <protection hidden="1"/>
    </xf>
    <xf numFmtId="0" fontId="2" fillId="0" borderId="36" xfId="0" applyFont="1" applyBorder="1" applyAlignment="1" applyProtection="1">
      <alignment horizontal="center" vertical="center"/>
      <protection hidden="1"/>
    </xf>
    <xf numFmtId="0" fontId="2" fillId="0" borderId="18" xfId="0" applyFont="1" applyBorder="1" applyAlignment="1" applyProtection="1">
      <alignment horizontal="center" vertical="center"/>
      <protection hidden="1"/>
    </xf>
    <xf numFmtId="0" fontId="11" fillId="7" borderId="20" xfId="0" applyFont="1" applyFill="1" applyBorder="1" applyAlignment="1" applyProtection="1">
      <alignment horizontal="center" vertical="center" wrapText="1" readingOrder="2"/>
      <protection hidden="1"/>
    </xf>
    <xf numFmtId="0" fontId="11" fillId="7" borderId="23" xfId="0" applyFont="1" applyFill="1" applyBorder="1" applyAlignment="1" applyProtection="1">
      <alignment horizontal="center" vertical="center" wrapText="1" readingOrder="2"/>
      <protection hidden="1"/>
    </xf>
    <xf numFmtId="164" fontId="12" fillId="18" borderId="17" xfId="0" applyNumberFormat="1" applyFont="1" applyFill="1" applyBorder="1" applyAlignment="1" applyProtection="1">
      <alignment horizontal="center" vertical="center" wrapText="1" readingOrder="2"/>
      <protection hidden="1"/>
    </xf>
    <xf numFmtId="164" fontId="12" fillId="18" borderId="26" xfId="0" applyNumberFormat="1" applyFont="1" applyFill="1" applyBorder="1" applyAlignment="1" applyProtection="1">
      <alignment horizontal="center" vertical="center" wrapText="1" readingOrder="2"/>
      <protection hidden="1"/>
    </xf>
    <xf numFmtId="0" fontId="11" fillId="7" borderId="17" xfId="0" applyFont="1" applyFill="1" applyBorder="1" applyAlignment="1" applyProtection="1">
      <alignment horizontal="center" vertical="center" wrapText="1" readingOrder="2"/>
      <protection hidden="1"/>
    </xf>
    <xf numFmtId="0" fontId="11" fillId="7" borderId="26" xfId="0" applyFont="1" applyFill="1" applyBorder="1" applyAlignment="1" applyProtection="1">
      <alignment horizontal="center" vertical="center" wrapText="1" readingOrder="2"/>
      <protection hidden="1"/>
    </xf>
    <xf numFmtId="2" fontId="15" fillId="14" borderId="17" xfId="0" applyNumberFormat="1" applyFont="1" applyFill="1" applyBorder="1" applyAlignment="1" applyProtection="1">
      <alignment horizontal="center" vertical="center" wrapText="1" readingOrder="2"/>
      <protection hidden="1"/>
    </xf>
    <xf numFmtId="2" fontId="15" fillId="14" borderId="26" xfId="0" applyNumberFormat="1" applyFont="1" applyFill="1" applyBorder="1" applyAlignment="1" applyProtection="1">
      <alignment horizontal="center" vertical="center" wrapText="1" readingOrder="2"/>
      <protection hidden="1"/>
    </xf>
    <xf numFmtId="164" fontId="14" fillId="18" borderId="49" xfId="1" applyNumberFormat="1" applyFont="1" applyFill="1" applyBorder="1" applyAlignment="1" applyProtection="1">
      <alignment horizontal="center" vertical="center" wrapText="1" readingOrder="2"/>
      <protection locked="0"/>
    </xf>
    <xf numFmtId="0" fontId="0" fillId="0" borderId="50" xfId="0" applyBorder="1" applyAlignment="1">
      <alignment horizontal="center" vertical="center" wrapText="1" readingOrder="2"/>
    </xf>
    <xf numFmtId="0" fontId="0" fillId="0" borderId="51" xfId="0" applyBorder="1" applyAlignment="1">
      <alignment horizontal="center" vertical="center" wrapText="1" readingOrder="2"/>
    </xf>
    <xf numFmtId="164" fontId="14" fillId="18" borderId="48" xfId="1" applyNumberFormat="1" applyFont="1" applyFill="1" applyBorder="1" applyAlignment="1" applyProtection="1">
      <alignment horizontal="center" vertical="center" wrapText="1" readingOrder="2"/>
      <protection hidden="1"/>
    </xf>
    <xf numFmtId="0" fontId="0" fillId="0" borderId="2" xfId="0" applyBorder="1" applyAlignment="1">
      <alignment horizontal="center" vertical="center" wrapText="1" readingOrder="2"/>
    </xf>
    <xf numFmtId="0" fontId="0" fillId="0" borderId="6" xfId="0" applyBorder="1" applyAlignment="1">
      <alignment horizontal="center" vertical="center" wrapText="1" readingOrder="2"/>
    </xf>
    <xf numFmtId="0" fontId="15" fillId="14" borderId="8" xfId="0" applyFont="1" applyFill="1" applyBorder="1" applyAlignment="1" applyProtection="1">
      <alignment horizontal="center" vertical="center" wrapText="1" readingOrder="2"/>
      <protection hidden="1"/>
    </xf>
    <xf numFmtId="0" fontId="15" fillId="14" borderId="41" xfId="0" applyFont="1" applyFill="1" applyBorder="1" applyAlignment="1" applyProtection="1">
      <alignment horizontal="center" vertical="center" wrapText="1" readingOrder="2"/>
      <protection hidden="1"/>
    </xf>
    <xf numFmtId="0" fontId="15" fillId="14" borderId="40" xfId="0" applyFont="1" applyFill="1" applyBorder="1" applyAlignment="1" applyProtection="1">
      <alignment horizontal="center" vertical="center" wrapText="1" readingOrder="2"/>
      <protection hidden="1"/>
    </xf>
    <xf numFmtId="0" fontId="12" fillId="15" borderId="8" xfId="0" applyFont="1" applyFill="1" applyBorder="1" applyAlignment="1" applyProtection="1">
      <alignment horizontal="center" vertical="center" wrapText="1" readingOrder="2"/>
      <protection hidden="1"/>
    </xf>
    <xf numFmtId="0" fontId="12" fillId="15" borderId="41" xfId="0" applyFont="1" applyFill="1" applyBorder="1" applyAlignment="1" applyProtection="1">
      <alignment horizontal="center" vertical="center" wrapText="1" readingOrder="2"/>
      <protection hidden="1"/>
    </xf>
    <xf numFmtId="0" fontId="12" fillId="15" borderId="40" xfId="0" applyFont="1" applyFill="1" applyBorder="1" applyAlignment="1" applyProtection="1">
      <alignment horizontal="center" vertical="center" wrapText="1" readingOrder="2"/>
      <protection hidden="1"/>
    </xf>
    <xf numFmtId="0" fontId="11" fillId="7" borderId="19" xfId="0" applyFont="1" applyFill="1" applyBorder="1" applyAlignment="1" applyProtection="1">
      <alignment horizontal="right" vertical="center" wrapText="1" readingOrder="2"/>
      <protection hidden="1"/>
    </xf>
    <xf numFmtId="0" fontId="11" fillId="7" borderId="23" xfId="0" applyFont="1" applyFill="1" applyBorder="1" applyAlignment="1" applyProtection="1">
      <alignment horizontal="right" vertical="center" wrapText="1" readingOrder="2"/>
      <protection hidden="1"/>
    </xf>
    <xf numFmtId="9" fontId="12" fillId="7" borderId="14" xfId="1" applyFont="1" applyFill="1" applyBorder="1" applyAlignment="1" applyProtection="1">
      <alignment horizontal="center" vertical="center" wrapText="1" readingOrder="2"/>
      <protection hidden="1"/>
    </xf>
    <xf numFmtId="9" fontId="12" fillId="7" borderId="5" xfId="1" applyFont="1" applyFill="1" applyBorder="1" applyAlignment="1" applyProtection="1">
      <alignment horizontal="center" vertical="center" wrapText="1" readingOrder="2"/>
      <protection hidden="1"/>
    </xf>
    <xf numFmtId="0" fontId="11" fillId="20" borderId="25" xfId="0" applyFont="1" applyFill="1" applyBorder="1" applyAlignment="1" applyProtection="1">
      <alignment horizontal="right" vertical="center" wrapText="1" readingOrder="2"/>
      <protection hidden="1"/>
    </xf>
    <xf numFmtId="0" fontId="11" fillId="20" borderId="26" xfId="0" applyFont="1" applyFill="1" applyBorder="1" applyAlignment="1" applyProtection="1">
      <alignment horizontal="right" vertical="center" wrapText="1" readingOrder="2"/>
      <protection hidden="1"/>
    </xf>
    <xf numFmtId="0" fontId="12" fillId="9" borderId="25" xfId="0" applyFont="1" applyFill="1" applyBorder="1" applyAlignment="1" applyProtection="1">
      <alignment horizontal="right" vertical="center" wrapText="1" readingOrder="2"/>
      <protection hidden="1"/>
    </xf>
    <xf numFmtId="0" fontId="12" fillId="9" borderId="26" xfId="0" applyFont="1" applyFill="1" applyBorder="1" applyAlignment="1" applyProtection="1">
      <alignment horizontal="right" vertical="center" wrapText="1" readingOrder="2"/>
      <protection hidden="1"/>
    </xf>
    <xf numFmtId="0" fontId="12" fillId="9" borderId="15" xfId="0" applyFont="1" applyFill="1" applyBorder="1" applyAlignment="1" applyProtection="1">
      <alignment horizontal="right" vertical="center" wrapText="1" readingOrder="2"/>
      <protection hidden="1"/>
    </xf>
    <xf numFmtId="0" fontId="12" fillId="9" borderId="47" xfId="0" applyFont="1" applyFill="1" applyBorder="1" applyAlignment="1" applyProtection="1">
      <alignment horizontal="right" vertical="center" wrapText="1" readingOrder="2"/>
      <protection hidden="1"/>
    </xf>
    <xf numFmtId="0" fontId="0" fillId="0" borderId="35" xfId="0" applyBorder="1" applyAlignment="1">
      <alignment horizontal="right" vertical="center" wrapText="1" readingOrder="2"/>
    </xf>
    <xf numFmtId="0" fontId="0" fillId="0" borderId="46" xfId="0" applyBorder="1" applyAlignment="1">
      <alignment horizontal="right" vertical="center" wrapText="1" readingOrder="2"/>
    </xf>
    <xf numFmtId="0" fontId="0" fillId="0" borderId="11" xfId="0" applyBorder="1" applyAlignment="1">
      <alignment horizontal="right" vertical="center" wrapText="1" readingOrder="2"/>
    </xf>
    <xf numFmtId="0" fontId="0" fillId="0" borderId="29" xfId="0" applyBorder="1" applyAlignment="1">
      <alignment horizontal="right" vertical="center" wrapText="1" readingOrder="2"/>
    </xf>
    <xf numFmtId="0" fontId="12" fillId="9" borderId="48" xfId="0" applyFont="1" applyFill="1" applyBorder="1" applyAlignment="1" applyProtection="1">
      <alignment horizontal="center" vertical="center" wrapText="1" readingOrder="2"/>
      <protection hidden="1"/>
    </xf>
    <xf numFmtId="1" fontId="13" fillId="9" borderId="48" xfId="1" applyNumberFormat="1" applyFont="1" applyFill="1" applyBorder="1" applyAlignment="1" applyProtection="1">
      <alignment horizontal="center" vertical="center" wrapText="1" readingOrder="2"/>
      <protection hidden="1"/>
    </xf>
    <xf numFmtId="1" fontId="13" fillId="9" borderId="2" xfId="1" applyNumberFormat="1" applyFont="1" applyFill="1" applyBorder="1" applyAlignment="1" applyProtection="1">
      <alignment horizontal="center" vertical="center" wrapText="1" readingOrder="2"/>
      <protection hidden="1"/>
    </xf>
    <xf numFmtId="1" fontId="13" fillId="9" borderId="6" xfId="1" applyNumberFormat="1" applyFont="1" applyFill="1" applyBorder="1" applyAlignment="1" applyProtection="1">
      <alignment horizontal="center" vertical="center" wrapText="1" readingOrder="2"/>
      <protection hidden="1"/>
    </xf>
    <xf numFmtId="0" fontId="2" fillId="22" borderId="44" xfId="0" applyFont="1" applyFill="1" applyBorder="1" applyAlignment="1" applyProtection="1">
      <alignment horizontal="center" vertical="center" readingOrder="2"/>
      <protection hidden="1"/>
    </xf>
    <xf numFmtId="0" fontId="2" fillId="22" borderId="32" xfId="0" applyFont="1" applyFill="1" applyBorder="1" applyAlignment="1" applyProtection="1">
      <alignment horizontal="center" vertical="center" readingOrder="2"/>
      <protection hidden="1"/>
    </xf>
    <xf numFmtId="0" fontId="2" fillId="22" borderId="13" xfId="0" applyFont="1" applyFill="1" applyBorder="1" applyAlignment="1" applyProtection="1">
      <alignment horizontal="center" vertical="center" wrapText="1"/>
      <protection hidden="1"/>
    </xf>
    <xf numFmtId="0" fontId="2" fillId="22" borderId="34" xfId="0" applyFont="1" applyFill="1" applyBorder="1" applyAlignment="1" applyProtection="1">
      <alignment horizontal="center" vertical="center" wrapText="1"/>
      <protection hidden="1"/>
    </xf>
    <xf numFmtId="0" fontId="2" fillId="22" borderId="28" xfId="0" applyFont="1" applyFill="1" applyBorder="1" applyAlignment="1" applyProtection="1">
      <alignment horizontal="center" vertical="center" wrapText="1"/>
      <protection hidden="1"/>
    </xf>
    <xf numFmtId="0" fontId="2" fillId="22" borderId="10" xfId="0" applyFont="1" applyFill="1" applyBorder="1" applyAlignment="1" applyProtection="1">
      <alignment horizontal="center" vertical="center" wrapText="1"/>
      <protection hidden="1"/>
    </xf>
    <xf numFmtId="0" fontId="2" fillId="22" borderId="39" xfId="0" applyFont="1" applyFill="1" applyBorder="1" applyAlignment="1" applyProtection="1">
      <alignment horizontal="center" vertical="center" wrapText="1"/>
      <protection hidden="1"/>
    </xf>
    <xf numFmtId="0" fontId="2" fillId="22" borderId="9" xfId="0" applyFont="1" applyFill="1" applyBorder="1" applyAlignment="1" applyProtection="1">
      <alignment horizontal="center" vertical="center" wrapText="1"/>
      <protection hidden="1"/>
    </xf>
    <xf numFmtId="0" fontId="1" fillId="9" borderId="10" xfId="0" applyFont="1" applyFill="1" applyBorder="1" applyAlignment="1">
      <alignment horizontal="center" vertical="center"/>
    </xf>
    <xf numFmtId="0" fontId="1" fillId="9" borderId="39" xfId="0" applyFont="1" applyFill="1" applyBorder="1" applyAlignment="1">
      <alignment horizontal="center" vertical="center"/>
    </xf>
    <xf numFmtId="0" fontId="1" fillId="9" borderId="9" xfId="0" applyFont="1" applyFill="1" applyBorder="1" applyAlignment="1">
      <alignment horizontal="center" vertical="center"/>
    </xf>
    <xf numFmtId="0" fontId="2" fillId="22" borderId="10" xfId="0" applyFont="1" applyFill="1" applyBorder="1" applyAlignment="1">
      <alignment horizontal="center" vertical="center"/>
    </xf>
    <xf numFmtId="0" fontId="2" fillId="22" borderId="9" xfId="0" applyFont="1" applyFill="1" applyBorder="1" applyAlignment="1">
      <alignment horizontal="center" vertical="center"/>
    </xf>
    <xf numFmtId="0" fontId="2" fillId="9" borderId="31" xfId="0" applyFont="1" applyFill="1" applyBorder="1" applyAlignment="1">
      <alignment horizontal="center" vertical="center" wrapText="1"/>
    </xf>
    <xf numFmtId="0" fontId="2" fillId="9" borderId="32" xfId="0" applyFont="1" applyFill="1" applyBorder="1" applyAlignment="1">
      <alignment horizontal="center" vertical="center" wrapText="1"/>
    </xf>
    <xf numFmtId="0" fontId="2" fillId="9" borderId="8" xfId="0" applyFont="1" applyFill="1" applyBorder="1" applyAlignment="1">
      <alignment horizontal="center"/>
    </xf>
    <xf numFmtId="0" fontId="2" fillId="9" borderId="40" xfId="0" applyFont="1" applyFill="1" applyBorder="1" applyAlignment="1">
      <alignment horizontal="center"/>
    </xf>
    <xf numFmtId="0" fontId="2" fillId="9" borderId="3"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6" fillId="17" borderId="3" xfId="0" applyFont="1" applyFill="1" applyBorder="1" applyAlignment="1" applyProtection="1">
      <alignment horizontal="center" vertical="center"/>
      <protection hidden="1"/>
    </xf>
    <xf numFmtId="0" fontId="6" fillId="17" borderId="6" xfId="0" applyFont="1" applyFill="1" applyBorder="1" applyAlignment="1" applyProtection="1">
      <alignment horizontal="center" vertical="center"/>
      <protection hidden="1"/>
    </xf>
    <xf numFmtId="0" fontId="6" fillId="17" borderId="19" xfId="0" applyFont="1" applyFill="1" applyBorder="1" applyAlignment="1" applyProtection="1">
      <alignment horizontal="center"/>
      <protection hidden="1"/>
    </xf>
    <xf numFmtId="0" fontId="19" fillId="25" borderId="3" xfId="0" applyFont="1" applyFill="1" applyBorder="1" applyAlignment="1">
      <alignment horizontal="center" vertical="center" wrapText="1" readingOrder="2"/>
    </xf>
    <xf numFmtId="0" fontId="19" fillId="25" borderId="1" xfId="0" applyFont="1" applyFill="1" applyBorder="1" applyAlignment="1">
      <alignment horizontal="center" vertical="center" wrapText="1" readingOrder="2"/>
    </xf>
    <xf numFmtId="0" fontId="19" fillId="0" borderId="3" xfId="0" applyFont="1" applyBorder="1" applyAlignment="1">
      <alignment horizontal="center" vertical="center" wrapText="1" readingOrder="2"/>
    </xf>
    <xf numFmtId="0" fontId="19" fillId="0" borderId="53" xfId="0" applyFont="1" applyBorder="1" applyAlignment="1">
      <alignment horizontal="center" vertical="center" wrapText="1" readingOrder="2"/>
    </xf>
    <xf numFmtId="0" fontId="18" fillId="0" borderId="3" xfId="0" applyFont="1" applyBorder="1" applyAlignment="1">
      <alignment horizontal="center" vertical="center" wrapText="1" readingOrder="2"/>
    </xf>
    <xf numFmtId="0" fontId="18" fillId="0" borderId="53" xfId="0" applyFont="1" applyBorder="1" applyAlignment="1">
      <alignment horizontal="center" vertical="center" wrapText="1" readingOrder="2"/>
    </xf>
    <xf numFmtId="0" fontId="19" fillId="24" borderId="35" xfId="0" applyFont="1" applyFill="1" applyBorder="1" applyAlignment="1">
      <alignment horizontal="center" vertical="center" wrapText="1" readingOrder="2"/>
    </xf>
    <xf numFmtId="0" fontId="19" fillId="24" borderId="0" xfId="0" applyFont="1" applyFill="1" applyAlignment="1">
      <alignment horizontal="center" vertical="center" wrapText="1" readingOrder="2"/>
    </xf>
    <xf numFmtId="0" fontId="23" fillId="26" borderId="54" xfId="0" applyFont="1" applyFill="1" applyBorder="1" applyAlignment="1">
      <alignment horizontal="center" vertical="center" wrapText="1" readingOrder="2"/>
    </xf>
    <xf numFmtId="0" fontId="23" fillId="26" borderId="55" xfId="0" applyFont="1" applyFill="1" applyBorder="1" applyAlignment="1">
      <alignment horizontal="center" vertical="center" wrapText="1" readingOrder="2"/>
    </xf>
    <xf numFmtId="0" fontId="19" fillId="0" borderId="56" xfId="0" applyFont="1" applyBorder="1" applyAlignment="1">
      <alignment horizontal="center" vertical="center" wrapText="1" readingOrder="2"/>
    </xf>
    <xf numFmtId="0" fontId="19" fillId="0" borderId="2" xfId="0" applyFont="1" applyBorder="1" applyAlignment="1">
      <alignment horizontal="center" vertical="center" wrapText="1" readingOrder="2"/>
    </xf>
    <xf numFmtId="0" fontId="19" fillId="0" borderId="1" xfId="0" applyFont="1" applyBorder="1" applyAlignment="1">
      <alignment horizontal="center" vertical="center" wrapText="1" readingOrder="2"/>
    </xf>
    <xf numFmtId="0" fontId="18" fillId="0" borderId="56" xfId="0" applyFont="1" applyBorder="1" applyAlignment="1">
      <alignment horizontal="center" vertical="center" wrapText="1" readingOrder="2"/>
    </xf>
    <xf numFmtId="0" fontId="18" fillId="0" borderId="2" xfId="0" applyFont="1" applyBorder="1" applyAlignment="1">
      <alignment horizontal="center" vertical="center" wrapText="1" readingOrder="2"/>
    </xf>
    <xf numFmtId="0" fontId="18" fillId="0" borderId="1" xfId="0" applyFont="1" applyBorder="1" applyAlignment="1">
      <alignment horizontal="center" vertical="center" wrapText="1" readingOrder="2"/>
    </xf>
    <xf numFmtId="0" fontId="19" fillId="26" borderId="57" xfId="0" applyFont="1" applyFill="1" applyBorder="1" applyAlignment="1">
      <alignment horizontal="center" vertical="center" wrapText="1" readingOrder="2"/>
    </xf>
    <xf numFmtId="0" fontId="19" fillId="26" borderId="58" xfId="0" applyFont="1" applyFill="1" applyBorder="1" applyAlignment="1">
      <alignment horizontal="center" vertical="center" wrapText="1" readingOrder="2"/>
    </xf>
  </cellXfs>
  <cellStyles count="3">
    <cellStyle name="Normal" xfId="0" builtinId="0"/>
    <cellStyle name="Percent" xfId="1" builtinId="5"/>
    <cellStyle name="היפר-קישור" xfId="2" builtinId="8"/>
  </cellStyles>
  <dxfs count="32">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colors>
    <mruColors>
      <color rgb="FFACE3F0"/>
      <color rgb="FF727E70"/>
      <color rgb="FF879385"/>
      <color rgb="FF47438D"/>
      <color rgb="FF3689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66"/>
  <sheetViews>
    <sheetView showGridLines="0" rightToLeft="1" view="pageBreakPreview" zoomScale="90" zoomScaleNormal="100" zoomScaleSheetLayoutView="90" workbookViewId="0">
      <pane xSplit="3" ySplit="9" topLeftCell="D10" activePane="bottomRight" state="frozen"/>
      <selection pane="topRight" activeCell="D1" sqref="D1"/>
      <selection pane="bottomLeft" activeCell="A8" sqref="A8"/>
      <selection pane="bottomRight" activeCell="C60" sqref="C60"/>
    </sheetView>
  </sheetViews>
  <sheetFormatPr defaultColWidth="9" defaultRowHeight="15" x14ac:dyDescent="0.25"/>
  <cols>
    <col min="1" max="1" width="1.140625" style="18" customWidth="1"/>
    <col min="2" max="2" width="10" style="18" customWidth="1"/>
    <col min="3" max="3" width="83.85546875" style="18" customWidth="1"/>
    <col min="4" max="5" width="23.5703125" style="18" bestFit="1" customWidth="1"/>
    <col min="6" max="6" width="2.42578125" style="18" customWidth="1"/>
    <col min="7" max="16384" width="9" style="18"/>
  </cols>
  <sheetData>
    <row r="1" spans="2:5" ht="6" customHeight="1" thickBot="1" x14ac:dyDescent="0.3"/>
    <row r="2" spans="2:5" s="22" customFormat="1" ht="18.75" customHeight="1" x14ac:dyDescent="0.25">
      <c r="B2" s="114" t="s">
        <v>24</v>
      </c>
      <c r="C2" s="110" t="s">
        <v>1</v>
      </c>
      <c r="D2" s="112"/>
      <c r="E2" s="112"/>
    </row>
    <row r="3" spans="2:5" ht="15.75" customHeight="1" x14ac:dyDescent="0.25">
      <c r="B3" s="115"/>
      <c r="C3" s="111"/>
      <c r="D3" s="113"/>
      <c r="E3" s="113"/>
    </row>
    <row r="4" spans="2:5" ht="36" customHeight="1" x14ac:dyDescent="0.25">
      <c r="B4" s="115"/>
      <c r="C4" s="70" t="s">
        <v>27</v>
      </c>
      <c r="D4" s="57"/>
      <c r="E4" s="57"/>
    </row>
    <row r="5" spans="2:5" ht="15.75" customHeight="1" x14ac:dyDescent="0.25">
      <c r="B5" s="115"/>
      <c r="C5" s="60" t="s">
        <v>28</v>
      </c>
      <c r="D5" s="57"/>
      <c r="E5" s="57"/>
    </row>
    <row r="6" spans="2:5" ht="15" customHeight="1" x14ac:dyDescent="0.25">
      <c r="B6" s="115"/>
      <c r="C6" s="60" t="s">
        <v>14</v>
      </c>
      <c r="D6" s="38"/>
      <c r="E6" s="38"/>
    </row>
    <row r="7" spans="2:5" ht="32.25" customHeight="1" x14ac:dyDescent="0.25">
      <c r="B7" s="115"/>
      <c r="C7" s="61" t="s">
        <v>15</v>
      </c>
      <c r="D7" s="38"/>
      <c r="E7" s="38"/>
    </row>
    <row r="8" spans="2:5" ht="31.5" customHeight="1" thickBot="1" x14ac:dyDescent="0.3">
      <c r="B8" s="116"/>
      <c r="C8" s="62" t="s">
        <v>16</v>
      </c>
      <c r="D8" s="58"/>
      <c r="E8" s="58"/>
    </row>
    <row r="9" spans="2:5" s="23" customFormat="1" ht="21" customHeight="1" thickBot="1" x14ac:dyDescent="0.3">
      <c r="B9" s="1" t="s">
        <v>31</v>
      </c>
      <c r="C9" s="2" t="s">
        <v>19</v>
      </c>
      <c r="D9" s="26"/>
      <c r="E9" s="26"/>
    </row>
    <row r="10" spans="2:5" s="23" customFormat="1" ht="15.75" x14ac:dyDescent="0.25">
      <c r="B10" s="3" t="s">
        <v>32</v>
      </c>
      <c r="C10" s="9" t="s">
        <v>17</v>
      </c>
      <c r="D10" s="59"/>
      <c r="E10" s="59"/>
    </row>
    <row r="11" spans="2:5" s="23" customFormat="1" ht="47.25" x14ac:dyDescent="0.25">
      <c r="B11" s="3" t="s">
        <v>33</v>
      </c>
      <c r="C11" s="10" t="s">
        <v>3</v>
      </c>
      <c r="D11" s="59"/>
      <c r="E11" s="59"/>
    </row>
    <row r="12" spans="2:5" s="23" customFormat="1" ht="31.5" x14ac:dyDescent="0.25">
      <c r="B12" s="3" t="s">
        <v>34</v>
      </c>
      <c r="C12" s="8" t="s">
        <v>99</v>
      </c>
      <c r="D12" s="59"/>
      <c r="E12" s="59"/>
    </row>
    <row r="13" spans="2:5" s="23" customFormat="1" ht="78.75" x14ac:dyDescent="0.25">
      <c r="B13" s="3" t="s">
        <v>35</v>
      </c>
      <c r="C13" s="8" t="s">
        <v>100</v>
      </c>
      <c r="D13" s="59"/>
      <c r="E13" s="59"/>
    </row>
    <row r="14" spans="2:5" s="23" customFormat="1" ht="110.25" x14ac:dyDescent="0.25">
      <c r="B14" s="3" t="s">
        <v>36</v>
      </c>
      <c r="C14" s="8" t="s">
        <v>101</v>
      </c>
      <c r="D14" s="59"/>
      <c r="E14" s="59"/>
    </row>
    <row r="15" spans="2:5" s="23" customFormat="1" ht="78.75" x14ac:dyDescent="0.25">
      <c r="B15" s="3" t="s">
        <v>37</v>
      </c>
      <c r="C15" s="8" t="s">
        <v>102</v>
      </c>
      <c r="D15" s="59"/>
      <c r="E15" s="59"/>
    </row>
    <row r="16" spans="2:5" s="23" customFormat="1" ht="31.5" x14ac:dyDescent="0.25">
      <c r="B16" s="3" t="s">
        <v>38</v>
      </c>
      <c r="C16" s="8" t="s">
        <v>103</v>
      </c>
      <c r="D16" s="59"/>
      <c r="E16" s="59"/>
    </row>
    <row r="17" spans="2:5" s="23" customFormat="1" ht="78.75" x14ac:dyDescent="0.25">
      <c r="B17" s="3" t="s">
        <v>39</v>
      </c>
      <c r="C17" s="8" t="s">
        <v>104</v>
      </c>
      <c r="D17" s="59"/>
      <c r="E17" s="59"/>
    </row>
    <row r="18" spans="2:5" s="23" customFormat="1" ht="63" x14ac:dyDescent="0.25">
      <c r="B18" s="3" t="s">
        <v>106</v>
      </c>
      <c r="C18" s="8" t="s">
        <v>105</v>
      </c>
      <c r="D18" s="59"/>
      <c r="E18" s="59"/>
    </row>
    <row r="19" spans="2:5" s="23" customFormat="1" ht="47.25" x14ac:dyDescent="0.25">
      <c r="B19" s="3" t="s">
        <v>108</v>
      </c>
      <c r="C19" s="8" t="s">
        <v>107</v>
      </c>
      <c r="D19" s="59"/>
      <c r="E19" s="59"/>
    </row>
    <row r="20" spans="2:5" s="23" customFormat="1" ht="47.25" x14ac:dyDescent="0.25">
      <c r="B20" s="3" t="s">
        <v>110</v>
      </c>
      <c r="C20" s="8" t="s">
        <v>109</v>
      </c>
      <c r="D20" s="59"/>
      <c r="E20" s="59"/>
    </row>
    <row r="21" spans="2:5" s="23" customFormat="1" ht="47.25" x14ac:dyDescent="0.25">
      <c r="B21" s="3" t="s">
        <v>112</v>
      </c>
      <c r="C21" s="8" t="s">
        <v>111</v>
      </c>
      <c r="D21" s="59"/>
      <c r="E21" s="59"/>
    </row>
    <row r="22" spans="2:5" s="23" customFormat="1" ht="15.75" x14ac:dyDescent="0.25">
      <c r="B22" s="3"/>
      <c r="C22" s="8"/>
      <c r="D22" s="59"/>
      <c r="E22" s="59"/>
    </row>
    <row r="23" spans="2:5" s="23" customFormat="1" ht="16.5" thickBot="1" x14ac:dyDescent="0.3">
      <c r="B23" s="3"/>
      <c r="C23" s="72"/>
      <c r="D23" s="73"/>
      <c r="E23" s="73"/>
    </row>
    <row r="24" spans="2:5" s="23" customFormat="1" ht="21" customHeight="1" thickBot="1" x14ac:dyDescent="0.3">
      <c r="B24" s="1" t="s">
        <v>114</v>
      </c>
      <c r="C24" s="2" t="s">
        <v>113</v>
      </c>
      <c r="D24" s="24"/>
      <c r="E24" s="24"/>
    </row>
    <row r="25" spans="2:5" s="23" customFormat="1" ht="35.450000000000003" customHeight="1" x14ac:dyDescent="0.25">
      <c r="B25" s="3" t="s">
        <v>116</v>
      </c>
      <c r="C25" s="9" t="s">
        <v>115</v>
      </c>
      <c r="D25" s="59"/>
      <c r="E25" s="59"/>
    </row>
    <row r="26" spans="2:5" s="23" customFormat="1" ht="190.5" customHeight="1" thickBot="1" x14ac:dyDescent="0.3">
      <c r="B26" s="3" t="s">
        <v>118</v>
      </c>
      <c r="C26" s="9" t="s">
        <v>117</v>
      </c>
      <c r="D26" s="59"/>
      <c r="E26" s="59"/>
    </row>
    <row r="27" spans="2:5" s="23" customFormat="1" ht="35.450000000000003" customHeight="1" thickBot="1" x14ac:dyDescent="0.3">
      <c r="B27" s="1" t="s">
        <v>120</v>
      </c>
      <c r="C27" s="2" t="s">
        <v>119</v>
      </c>
      <c r="D27" s="24"/>
      <c r="E27" s="24"/>
    </row>
    <row r="28" spans="2:5" s="23" customFormat="1" ht="35.450000000000003" customHeight="1" x14ac:dyDescent="0.25">
      <c r="B28" s="3" t="s">
        <v>121</v>
      </c>
      <c r="C28" s="9" t="s">
        <v>122</v>
      </c>
      <c r="D28" s="59"/>
      <c r="E28" s="59"/>
    </row>
    <row r="29" spans="2:5" s="23" customFormat="1" ht="87.75" customHeight="1" x14ac:dyDescent="0.25">
      <c r="B29" s="3" t="s">
        <v>123</v>
      </c>
      <c r="C29" s="117" t="s">
        <v>124</v>
      </c>
      <c r="D29" s="59"/>
      <c r="E29" s="59"/>
    </row>
    <row r="30" spans="2:5" s="23" customFormat="1" ht="35.450000000000003" customHeight="1" x14ac:dyDescent="0.25">
      <c r="C30" s="118"/>
    </row>
    <row r="31" spans="2:5" s="23" customFormat="1" ht="35.450000000000003" customHeight="1" x14ac:dyDescent="0.25">
      <c r="C31" s="23" t="s">
        <v>125</v>
      </c>
    </row>
    <row r="32" spans="2:5" s="23" customFormat="1" ht="35.450000000000003" customHeight="1" x14ac:dyDescent="0.25">
      <c r="C32" s="23" t="s">
        <v>126</v>
      </c>
    </row>
    <row r="33" spans="2:5" s="23" customFormat="1" ht="43.9" customHeight="1" thickBot="1" x14ac:dyDescent="0.3">
      <c r="B33" s="3"/>
      <c r="C33" s="9"/>
      <c r="D33" s="59"/>
      <c r="E33" s="59"/>
    </row>
    <row r="34" spans="2:5" s="23" customFormat="1" ht="20.25" thickBot="1" x14ac:dyDescent="0.3">
      <c r="B34" s="108" t="s">
        <v>0</v>
      </c>
      <c r="C34" s="109"/>
      <c r="D34" s="71"/>
      <c r="E34" s="71"/>
    </row>
    <row r="35" spans="2:5" s="23" customFormat="1" ht="17.25" thickBot="1" x14ac:dyDescent="0.3">
      <c r="B35" s="11">
        <v>6</v>
      </c>
      <c r="C35" s="14" t="s">
        <v>2</v>
      </c>
      <c r="D35" s="25"/>
      <c r="E35" s="25"/>
    </row>
    <row r="36" spans="2:5" s="23" customFormat="1" ht="15.75" x14ac:dyDescent="0.25">
      <c r="B36" s="12">
        <v>6.1</v>
      </c>
      <c r="C36" s="15" t="s">
        <v>127</v>
      </c>
      <c r="D36" s="59"/>
      <c r="E36" s="59"/>
    </row>
    <row r="37" spans="2:5" s="23" customFormat="1" ht="30" x14ac:dyDescent="0.25">
      <c r="B37" s="12">
        <v>6.2</v>
      </c>
      <c r="C37" s="16" t="s">
        <v>128</v>
      </c>
      <c r="D37" s="59"/>
      <c r="E37" s="59"/>
    </row>
    <row r="38" spans="2:5" s="23" customFormat="1" ht="45" x14ac:dyDescent="0.25">
      <c r="B38" s="12">
        <v>6.3</v>
      </c>
      <c r="C38" s="16" t="s">
        <v>129</v>
      </c>
      <c r="D38" s="59"/>
      <c r="E38" s="59"/>
    </row>
    <row r="39" spans="2:5" s="23" customFormat="1" ht="60" x14ac:dyDescent="0.25">
      <c r="B39" s="12">
        <v>6.4</v>
      </c>
      <c r="C39" s="16" t="s">
        <v>130</v>
      </c>
      <c r="D39" s="59"/>
      <c r="E39" s="59"/>
    </row>
    <row r="40" spans="2:5" s="23" customFormat="1" ht="47.25" x14ac:dyDescent="0.25">
      <c r="B40" s="12">
        <v>6.5</v>
      </c>
      <c r="C40" s="107" t="s">
        <v>131</v>
      </c>
      <c r="D40" s="59"/>
      <c r="E40" s="59"/>
    </row>
    <row r="41" spans="2:5" s="23" customFormat="1" ht="33" customHeight="1" x14ac:dyDescent="0.25">
      <c r="B41" s="12">
        <v>6.6</v>
      </c>
      <c r="C41" s="16" t="s">
        <v>132</v>
      </c>
      <c r="D41" s="59"/>
      <c r="E41" s="59"/>
    </row>
    <row r="42" spans="2:5" s="23" customFormat="1" ht="45" x14ac:dyDescent="0.25">
      <c r="B42" s="12">
        <v>6.7</v>
      </c>
      <c r="C42" s="16" t="s">
        <v>133</v>
      </c>
      <c r="D42" s="59"/>
      <c r="E42" s="59"/>
    </row>
    <row r="43" spans="2:5" s="23" customFormat="1" ht="105" x14ac:dyDescent="0.25">
      <c r="B43" s="12">
        <v>6.8</v>
      </c>
      <c r="C43" s="16" t="s">
        <v>134</v>
      </c>
      <c r="D43" s="59"/>
      <c r="E43" s="59"/>
    </row>
    <row r="44" spans="2:5" s="23" customFormat="1" ht="75" x14ac:dyDescent="0.25">
      <c r="B44" s="12">
        <v>6.9</v>
      </c>
      <c r="C44" s="16" t="s">
        <v>135</v>
      </c>
      <c r="D44" s="59"/>
      <c r="E44" s="59"/>
    </row>
    <row r="45" spans="2:5" s="23" customFormat="1" ht="30" x14ac:dyDescent="0.25">
      <c r="B45" s="13">
        <v>6.1</v>
      </c>
      <c r="C45" s="16" t="s">
        <v>136</v>
      </c>
      <c r="D45" s="59"/>
      <c r="E45" s="59"/>
    </row>
    <row r="46" spans="2:5" s="23" customFormat="1" ht="45" x14ac:dyDescent="0.25">
      <c r="B46" s="13">
        <v>6.11</v>
      </c>
      <c r="C46" s="16" t="s">
        <v>137</v>
      </c>
      <c r="D46" s="59"/>
      <c r="E46" s="59"/>
    </row>
    <row r="47" spans="2:5" s="23" customFormat="1" ht="60" x14ac:dyDescent="0.25">
      <c r="B47" s="13">
        <v>6.12</v>
      </c>
      <c r="C47" s="16" t="s">
        <v>138</v>
      </c>
      <c r="D47" s="59"/>
      <c r="E47" s="59"/>
    </row>
    <row r="48" spans="2:5" s="23" customFormat="1" ht="105" x14ac:dyDescent="0.25">
      <c r="B48" s="13">
        <v>6.13</v>
      </c>
      <c r="C48" s="16" t="s">
        <v>139</v>
      </c>
      <c r="D48" s="59"/>
      <c r="E48" s="59"/>
    </row>
    <row r="49" spans="2:5" s="23" customFormat="1" ht="45" x14ac:dyDescent="0.25">
      <c r="B49" s="13">
        <v>6.14</v>
      </c>
      <c r="C49" s="16" t="s">
        <v>140</v>
      </c>
      <c r="D49" s="59"/>
      <c r="E49" s="59"/>
    </row>
    <row r="50" spans="2:5" s="23" customFormat="1" ht="60" x14ac:dyDescent="0.25">
      <c r="B50" s="13">
        <v>6.15</v>
      </c>
      <c r="C50" s="16" t="s">
        <v>141</v>
      </c>
      <c r="D50" s="59"/>
      <c r="E50" s="59"/>
    </row>
    <row r="51" spans="2:5" s="23" customFormat="1" ht="15.75" x14ac:dyDescent="0.25">
      <c r="B51" s="13">
        <v>6.16</v>
      </c>
      <c r="C51" s="16" t="s">
        <v>142</v>
      </c>
      <c r="D51" s="59"/>
      <c r="E51" s="59"/>
    </row>
    <row r="52" spans="2:5" s="23" customFormat="1" ht="75" x14ac:dyDescent="0.25">
      <c r="B52" s="13">
        <v>6.17</v>
      </c>
      <c r="C52" s="16" t="s">
        <v>143</v>
      </c>
      <c r="D52" s="59"/>
      <c r="E52" s="59"/>
    </row>
    <row r="53" spans="2:5" ht="47.25" x14ac:dyDescent="0.25">
      <c r="B53" s="13">
        <v>6.1800000000000104</v>
      </c>
      <c r="C53" s="16" t="s">
        <v>40</v>
      </c>
      <c r="D53" s="59"/>
      <c r="E53" s="59"/>
    </row>
    <row r="54" spans="2:5" ht="63" x14ac:dyDescent="0.25">
      <c r="B54" s="13">
        <v>6.1900000000000199</v>
      </c>
      <c r="C54" s="75" t="s">
        <v>41</v>
      </c>
      <c r="D54" s="59"/>
      <c r="E54" s="59"/>
    </row>
    <row r="55" spans="2:5" ht="30.75" thickBot="1" x14ac:dyDescent="0.3">
      <c r="B55" s="13">
        <v>6.2000000000000304</v>
      </c>
      <c r="C55" s="16" t="s">
        <v>49</v>
      </c>
      <c r="D55" s="59"/>
      <c r="E55" s="59"/>
    </row>
    <row r="56" spans="2:5" s="23" customFormat="1" ht="17.25" thickBot="1" x14ac:dyDescent="0.3">
      <c r="B56" s="11">
        <v>6.21</v>
      </c>
      <c r="C56" s="14" t="s">
        <v>42</v>
      </c>
      <c r="D56" s="25"/>
      <c r="E56" s="25"/>
    </row>
    <row r="57" spans="2:5" ht="15.75" x14ac:dyDescent="0.25">
      <c r="B57" s="74" t="s">
        <v>43</v>
      </c>
      <c r="C57" s="16"/>
      <c r="D57" s="59"/>
      <c r="E57" s="59"/>
    </row>
    <row r="58" spans="2:5" ht="15.75" x14ac:dyDescent="0.25">
      <c r="B58" s="74" t="s">
        <v>44</v>
      </c>
      <c r="C58" s="16"/>
      <c r="D58" s="59"/>
      <c r="E58" s="59"/>
    </row>
    <row r="59" spans="2:5" ht="15.75" x14ac:dyDescent="0.25">
      <c r="B59" s="74" t="s">
        <v>45</v>
      </c>
      <c r="C59" s="16"/>
      <c r="D59" s="59"/>
      <c r="E59" s="59"/>
    </row>
    <row r="60" spans="2:5" ht="15.75" x14ac:dyDescent="0.25">
      <c r="B60" s="74" t="s">
        <v>46</v>
      </c>
      <c r="C60" s="16"/>
      <c r="D60" s="59"/>
      <c r="E60" s="59"/>
    </row>
    <row r="61" spans="2:5" ht="15.75" x14ac:dyDescent="0.25">
      <c r="B61" s="74" t="s">
        <v>47</v>
      </c>
      <c r="C61" s="16"/>
      <c r="D61" s="59"/>
      <c r="E61" s="59"/>
    </row>
    <row r="62" spans="2:5" ht="15.75" x14ac:dyDescent="0.25">
      <c r="B62" s="76" t="s">
        <v>48</v>
      </c>
      <c r="C62" s="75"/>
      <c r="D62" s="59"/>
      <c r="E62" s="59"/>
    </row>
    <row r="63" spans="2:5" x14ac:dyDescent="0.25">
      <c r="B63" s="77"/>
    </row>
    <row r="64" spans="2:5" x14ac:dyDescent="0.25">
      <c r="B64" s="77"/>
    </row>
    <row r="65" spans="2:2" x14ac:dyDescent="0.25">
      <c r="B65" s="77"/>
    </row>
    <row r="66" spans="2:2" x14ac:dyDescent="0.25">
      <c r="B66" s="78"/>
    </row>
  </sheetData>
  <mergeCells count="6">
    <mergeCell ref="B34:C34"/>
    <mergeCell ref="C2:C3"/>
    <mergeCell ref="D2:D3"/>
    <mergeCell ref="E2:E3"/>
    <mergeCell ref="B2:B8"/>
    <mergeCell ref="C29:C30"/>
  </mergeCells>
  <conditionalFormatting sqref="D9:E9 D24:E24 D34:E35">
    <cfRule type="containsText" dxfId="31" priority="181" operator="containsText" text="ל.ר.">
      <formula>NOT(ISERROR(SEARCH("ל.ר.",D9)))</formula>
    </cfRule>
    <cfRule type="containsText" dxfId="30" priority="182" operator="containsText" text="$">
      <formula>NOT(ISERROR(SEARCH("$",D9)))</formula>
    </cfRule>
    <cfRule type="containsText" dxfId="29" priority="183" operator="containsText" text="X">
      <formula>NOT(ISERROR(SEARCH("X",D9)))</formula>
    </cfRule>
    <cfRule type="containsText" dxfId="28" priority="184" operator="containsText" text="V">
      <formula>NOT(ISERROR(SEARCH("V",D9)))</formula>
    </cfRule>
  </conditionalFormatting>
  <conditionalFormatting sqref="D10:E23">
    <cfRule type="containsText" dxfId="27" priority="73" operator="containsText" text="V">
      <formula>NOT(ISERROR(SEARCH("V",D10)))</formula>
    </cfRule>
    <cfRule type="expression" dxfId="26" priority="74">
      <formula>D10="ל.ר."</formula>
    </cfRule>
    <cfRule type="containsText" dxfId="25" priority="75" operator="containsText" text="X">
      <formula>NOT(ISERROR(SEARCH("X",D10)))</formula>
    </cfRule>
    <cfRule type="notContainsBlanks" dxfId="24" priority="76">
      <formula>LEN(TRIM(D10))&gt;0</formula>
    </cfRule>
  </conditionalFormatting>
  <conditionalFormatting sqref="D25:E26 D28:E33">
    <cfRule type="containsText" dxfId="23" priority="13" operator="containsText" text="V">
      <formula>NOT(ISERROR(SEARCH("V",D25)))</formula>
    </cfRule>
    <cfRule type="expression" dxfId="22" priority="14">
      <formula>D25="ל.ר."</formula>
    </cfRule>
    <cfRule type="containsText" dxfId="21" priority="15" operator="containsText" text="X">
      <formula>NOT(ISERROR(SEARCH("X",D25)))</formula>
    </cfRule>
    <cfRule type="notContainsBlanks" dxfId="20" priority="16">
      <formula>LEN(TRIM(D25))&gt;0</formula>
    </cfRule>
  </conditionalFormatting>
  <conditionalFormatting sqref="D36:E55">
    <cfRule type="containsText" dxfId="19" priority="25" operator="containsText" text="V">
      <formula>NOT(ISERROR(SEARCH("V",D36)))</formula>
    </cfRule>
    <cfRule type="expression" dxfId="18" priority="26">
      <formula>D36="ל.ר."</formula>
    </cfRule>
    <cfRule type="containsText" dxfId="17" priority="27" operator="containsText" text="X">
      <formula>NOT(ISERROR(SEARCH("X",D36)))</formula>
    </cfRule>
    <cfRule type="notContainsBlanks" dxfId="16" priority="28">
      <formula>LEN(TRIM(D36))&gt;0</formula>
    </cfRule>
  </conditionalFormatting>
  <conditionalFormatting sqref="D56:E56">
    <cfRule type="containsText" dxfId="15" priority="9" operator="containsText" text="ל.ר.">
      <formula>NOT(ISERROR(SEARCH("ל.ר.",D56)))</formula>
    </cfRule>
    <cfRule type="containsText" dxfId="14" priority="10" operator="containsText" text="$">
      <formula>NOT(ISERROR(SEARCH("$",D56)))</formula>
    </cfRule>
    <cfRule type="containsText" dxfId="13" priority="11" operator="containsText" text="X">
      <formula>NOT(ISERROR(SEARCH("X",D56)))</formula>
    </cfRule>
    <cfRule type="containsText" dxfId="12" priority="12" operator="containsText" text="V">
      <formula>NOT(ISERROR(SEARCH("V",D56)))</formula>
    </cfRule>
  </conditionalFormatting>
  <conditionalFormatting sqref="D57:E62">
    <cfRule type="containsText" dxfId="11" priority="5" operator="containsText" text="V">
      <formula>NOT(ISERROR(SEARCH("V",D57)))</formula>
    </cfRule>
    <cfRule type="expression" dxfId="10" priority="6">
      <formula>D57="ל.ר."</formula>
    </cfRule>
    <cfRule type="containsText" dxfId="9" priority="7" operator="containsText" text="X">
      <formula>NOT(ISERROR(SEARCH("X",D57)))</formula>
    </cfRule>
    <cfRule type="notContainsBlanks" dxfId="8" priority="8">
      <formula>LEN(TRIM(D57))&gt;0</formula>
    </cfRule>
  </conditionalFormatting>
  <conditionalFormatting sqref="D27:E27">
    <cfRule type="containsText" dxfId="7" priority="1" operator="containsText" text="ל.ר.">
      <formula>NOT(ISERROR(SEARCH("ל.ר.",D27)))</formula>
    </cfRule>
    <cfRule type="containsText" dxfId="6" priority="2" operator="containsText" text="$">
      <formula>NOT(ISERROR(SEARCH("$",D27)))</formula>
    </cfRule>
    <cfRule type="containsText" dxfId="5" priority="3" operator="containsText" text="X">
      <formula>NOT(ISERROR(SEARCH("X",D27)))</formula>
    </cfRule>
    <cfRule type="containsText" dxfId="4" priority="4" operator="containsText" text="V">
      <formula>NOT(ISERROR(SEARCH("V",D27)))</formula>
    </cfRule>
  </conditionalFormatting>
  <pageMargins left="0.7" right="0.7" top="0.75" bottom="0.75" header="0.3" footer="0.3"/>
  <pageSetup scale="1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7"/>
  <sheetViews>
    <sheetView rightToLeft="1" topLeftCell="B10" zoomScale="90" zoomScaleNormal="90" workbookViewId="0">
      <selection activeCell="C10" sqref="C10:D10"/>
    </sheetView>
  </sheetViews>
  <sheetFormatPr defaultColWidth="9" defaultRowHeight="15" x14ac:dyDescent="0.25"/>
  <cols>
    <col min="1" max="1" width="9" style="17" hidden="1" customWidth="1"/>
    <col min="2" max="2" width="10" style="17" bestFit="1" customWidth="1"/>
    <col min="3" max="3" width="73" style="17" customWidth="1"/>
    <col min="4" max="4" width="15.42578125" style="17" customWidth="1"/>
    <col min="5" max="5" width="17.42578125" style="17" bestFit="1" customWidth="1"/>
    <col min="6" max="6" width="13.85546875" style="17" bestFit="1" customWidth="1"/>
    <col min="7" max="7" width="10.28515625" style="17" customWidth="1"/>
    <col min="8" max="8" width="13.5703125" style="17" customWidth="1"/>
    <col min="9" max="16384" width="9" style="17"/>
  </cols>
  <sheetData>
    <row r="1" spans="1:9" ht="18" customHeight="1" x14ac:dyDescent="0.25">
      <c r="A1" s="34"/>
      <c r="B1"/>
      <c r="C1"/>
      <c r="D1"/>
      <c r="E1" s="143" t="s">
        <v>30</v>
      </c>
      <c r="F1" s="121">
        <v>1</v>
      </c>
      <c r="G1" s="122"/>
      <c r="H1" s="121">
        <v>2</v>
      </c>
      <c r="I1" s="122"/>
    </row>
    <row r="2" spans="1:9" ht="48" customHeight="1" thickBot="1" x14ac:dyDescent="0.3">
      <c r="A2" s="35"/>
      <c r="B2"/>
      <c r="C2"/>
      <c r="D2"/>
      <c r="E2" s="144"/>
      <c r="F2" s="125">
        <f>'תנאי-סף'!D4</f>
        <v>0</v>
      </c>
      <c r="G2" s="126"/>
      <c r="H2" s="125">
        <f>'תנאי-סף'!F4</f>
        <v>0</v>
      </c>
      <c r="I2" s="126"/>
    </row>
    <row r="3" spans="1:9" ht="37.5" x14ac:dyDescent="0.25">
      <c r="A3" s="35"/>
      <c r="B3" s="52" t="s">
        <v>24</v>
      </c>
      <c r="C3" s="141" t="s">
        <v>29</v>
      </c>
      <c r="D3" s="142"/>
      <c r="E3" s="144"/>
      <c r="F3" s="43" t="s">
        <v>18</v>
      </c>
      <c r="G3" s="44" t="s">
        <v>5</v>
      </c>
      <c r="H3" s="43" t="s">
        <v>18</v>
      </c>
      <c r="I3" s="44" t="s">
        <v>5</v>
      </c>
    </row>
    <row r="4" spans="1:9" ht="18" customHeight="1" x14ac:dyDescent="0.25">
      <c r="A4" s="35"/>
      <c r="B4" s="53" t="s">
        <v>50</v>
      </c>
      <c r="C4" s="145" t="s">
        <v>56</v>
      </c>
      <c r="D4" s="146"/>
      <c r="E4" s="50">
        <v>30</v>
      </c>
      <c r="F4" s="123">
        <f>G5</f>
        <v>0</v>
      </c>
      <c r="G4" s="124"/>
      <c r="H4" s="123">
        <f>I5</f>
        <v>0</v>
      </c>
      <c r="I4" s="124"/>
    </row>
    <row r="5" spans="1:9" ht="18" customHeight="1" x14ac:dyDescent="0.25">
      <c r="A5" s="35"/>
      <c r="B5" s="155" t="s">
        <v>57</v>
      </c>
      <c r="C5" s="149" t="s">
        <v>73</v>
      </c>
      <c r="D5" s="150"/>
      <c r="E5" s="156">
        <v>30</v>
      </c>
      <c r="F5" s="129" t="s">
        <v>69</v>
      </c>
      <c r="G5" s="132">
        <f>'ציוני חו"ד'!E12*3</f>
        <v>0</v>
      </c>
      <c r="H5" s="129" t="s">
        <v>70</v>
      </c>
      <c r="I5" s="132">
        <f>'ציוני חו"ד'!H12*3</f>
        <v>0</v>
      </c>
    </row>
    <row r="6" spans="1:9" ht="18" customHeight="1" x14ac:dyDescent="0.25">
      <c r="A6" s="35"/>
      <c r="B6" s="133"/>
      <c r="C6" s="151"/>
      <c r="D6" s="152"/>
      <c r="E6" s="157"/>
      <c r="F6" s="130"/>
      <c r="G6" s="133"/>
      <c r="H6" s="130"/>
      <c r="I6" s="133"/>
    </row>
    <row r="7" spans="1:9" ht="15.6" customHeight="1" x14ac:dyDescent="0.25">
      <c r="A7" s="35"/>
      <c r="B7" s="133"/>
      <c r="C7" s="151"/>
      <c r="D7" s="152"/>
      <c r="E7" s="157"/>
      <c r="F7" s="130"/>
      <c r="G7" s="133"/>
      <c r="H7" s="130"/>
      <c r="I7" s="133"/>
    </row>
    <row r="8" spans="1:9" ht="42" customHeight="1" x14ac:dyDescent="0.25">
      <c r="A8" s="35"/>
      <c r="B8" s="134"/>
      <c r="C8" s="153"/>
      <c r="D8" s="154"/>
      <c r="E8" s="158"/>
      <c r="F8" s="131"/>
      <c r="G8" s="134"/>
      <c r="H8" s="131"/>
      <c r="I8" s="134"/>
    </row>
    <row r="9" spans="1:9" ht="18.75" x14ac:dyDescent="0.25">
      <c r="A9" s="35"/>
      <c r="B9" s="53" t="s">
        <v>52</v>
      </c>
      <c r="C9" s="145" t="s">
        <v>53</v>
      </c>
      <c r="D9" s="146"/>
      <c r="E9" s="50">
        <v>35</v>
      </c>
      <c r="F9" s="123">
        <f>G10</f>
        <v>0</v>
      </c>
      <c r="G9" s="124"/>
      <c r="H9" s="123">
        <f>I10</f>
        <v>0</v>
      </c>
      <c r="I9" s="124"/>
    </row>
    <row r="10" spans="1:9" ht="54" customHeight="1" x14ac:dyDescent="0.25">
      <c r="A10" s="35"/>
      <c r="B10" s="36" t="s">
        <v>68</v>
      </c>
      <c r="C10" s="147" t="s">
        <v>81</v>
      </c>
      <c r="D10" s="148"/>
      <c r="E10" s="51">
        <v>35</v>
      </c>
      <c r="F10" s="47" t="s">
        <v>7</v>
      </c>
      <c r="G10" s="46">
        <v>0</v>
      </c>
      <c r="H10" s="47" t="s">
        <v>7</v>
      </c>
      <c r="I10" s="46">
        <v>0</v>
      </c>
    </row>
    <row r="11" spans="1:9" ht="18.75" x14ac:dyDescent="0.25">
      <c r="A11" s="35"/>
      <c r="B11" s="53" t="s">
        <v>55</v>
      </c>
      <c r="C11" s="145" t="s">
        <v>54</v>
      </c>
      <c r="D11" s="146"/>
      <c r="E11" s="50">
        <v>35</v>
      </c>
      <c r="F11" s="123">
        <f>G12</f>
        <v>0</v>
      </c>
      <c r="G11" s="124"/>
      <c r="H11" s="123">
        <f>I12</f>
        <v>0</v>
      </c>
      <c r="I11" s="124"/>
    </row>
    <row r="12" spans="1:9" ht="66" customHeight="1" thickBot="1" x14ac:dyDescent="0.3">
      <c r="A12" s="35"/>
      <c r="B12" s="36" t="s">
        <v>71</v>
      </c>
      <c r="C12" s="147" t="s">
        <v>80</v>
      </c>
      <c r="D12" s="148"/>
      <c r="E12" s="51">
        <v>35</v>
      </c>
      <c r="F12" s="48">
        <v>0</v>
      </c>
      <c r="G12" s="49">
        <f>MIN($E$11,MAX((F$12-5)*6,0))</f>
        <v>0</v>
      </c>
      <c r="H12" s="48">
        <v>0</v>
      </c>
      <c r="I12" s="49">
        <f>MIN($E$11,MAX((H$12-5)*6,0))</f>
        <v>0</v>
      </c>
    </row>
    <row r="13" spans="1:9" ht="16.5" customHeight="1" thickBot="1" x14ac:dyDescent="0.3">
      <c r="B13" s="135" t="s">
        <v>8</v>
      </c>
      <c r="C13" s="136"/>
      <c r="D13" s="137"/>
      <c r="E13" s="54">
        <v>1</v>
      </c>
      <c r="F13" s="127">
        <f>F4+F9+F11</f>
        <v>0</v>
      </c>
      <c r="G13" s="128"/>
      <c r="H13" s="127">
        <f>H4+H9+H11</f>
        <v>0</v>
      </c>
      <c r="I13" s="128"/>
    </row>
    <row r="14" spans="1:9" ht="15.75" customHeight="1" thickBot="1" x14ac:dyDescent="0.3">
      <c r="B14" s="138" t="s">
        <v>6</v>
      </c>
      <c r="C14" s="139"/>
      <c r="D14" s="140"/>
      <c r="E14" s="55">
        <v>75</v>
      </c>
      <c r="F14" s="119" t="str">
        <f>IF(F13&gt;=E14,"V","X")</f>
        <v>X</v>
      </c>
      <c r="G14" s="120"/>
      <c r="H14" s="119" t="str">
        <f>IF(H13&gt;=E14,"V","X")</f>
        <v>X</v>
      </c>
      <c r="I14" s="120"/>
    </row>
    <row r="16" spans="1:9" hidden="1" x14ac:dyDescent="0.25">
      <c r="D16"/>
      <c r="E16"/>
      <c r="F16" s="82">
        <f>F13</f>
        <v>0</v>
      </c>
      <c r="G16"/>
      <c r="H16" s="82">
        <f>H13</f>
        <v>0</v>
      </c>
    </row>
    <row r="17" spans="4:8" x14ac:dyDescent="0.25">
      <c r="D17"/>
      <c r="E17"/>
      <c r="F17"/>
      <c r="G17"/>
      <c r="H17"/>
    </row>
  </sheetData>
  <mergeCells count="30">
    <mergeCell ref="B13:D13"/>
    <mergeCell ref="B14:D14"/>
    <mergeCell ref="F13:G13"/>
    <mergeCell ref="F9:G9"/>
    <mergeCell ref="C3:D3"/>
    <mergeCell ref="E1:E3"/>
    <mergeCell ref="C4:D4"/>
    <mergeCell ref="C9:D9"/>
    <mergeCell ref="C10:D10"/>
    <mergeCell ref="C12:D12"/>
    <mergeCell ref="C11:D11"/>
    <mergeCell ref="C5:D8"/>
    <mergeCell ref="B5:B8"/>
    <mergeCell ref="E5:E8"/>
    <mergeCell ref="H14:I14"/>
    <mergeCell ref="F1:G1"/>
    <mergeCell ref="F11:G11"/>
    <mergeCell ref="F14:G14"/>
    <mergeCell ref="F4:G4"/>
    <mergeCell ref="F2:G2"/>
    <mergeCell ref="H2:I2"/>
    <mergeCell ref="H9:I9"/>
    <mergeCell ref="H13:I13"/>
    <mergeCell ref="H1:I1"/>
    <mergeCell ref="H4:I4"/>
    <mergeCell ref="H11:I11"/>
    <mergeCell ref="F5:F8"/>
    <mergeCell ref="G5:G8"/>
    <mergeCell ref="H5:H8"/>
    <mergeCell ref="I5:I8"/>
  </mergeCells>
  <conditionalFormatting sqref="F14 H14">
    <cfRule type="expression" dxfId="3" priority="25">
      <formula>F14="X"</formula>
    </cfRule>
    <cfRule type="expression" dxfId="2" priority="26">
      <formula>F14="V"</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1"/>
  <sheetViews>
    <sheetView rightToLeft="1" workbookViewId="0">
      <selection activeCell="B7" sqref="B7:C7"/>
    </sheetView>
  </sheetViews>
  <sheetFormatPr defaultRowHeight="15" x14ac:dyDescent="0.25"/>
  <cols>
    <col min="3" max="3" width="85.5703125" customWidth="1"/>
  </cols>
  <sheetData>
    <row r="1" spans="1:8" ht="15.6" customHeight="1" x14ac:dyDescent="0.25">
      <c r="D1" s="143" t="s">
        <v>30</v>
      </c>
      <c r="E1" s="121">
        <v>1</v>
      </c>
      <c r="F1" s="122"/>
      <c r="G1" s="121">
        <v>2</v>
      </c>
      <c r="H1" s="122"/>
    </row>
    <row r="2" spans="1:8" ht="15.6" customHeight="1" thickBot="1" x14ac:dyDescent="0.3">
      <c r="D2" s="144"/>
      <c r="E2" s="125">
        <f>'תנאי-סף'!D4</f>
        <v>0</v>
      </c>
      <c r="F2" s="126"/>
      <c r="G2" s="125">
        <f>'תנאי-סף'!E4</f>
        <v>0</v>
      </c>
      <c r="H2" s="126"/>
    </row>
    <row r="3" spans="1:8" ht="15.6" customHeight="1" x14ac:dyDescent="0.25">
      <c r="A3" s="52" t="s">
        <v>24</v>
      </c>
      <c r="B3" s="141" t="s">
        <v>29</v>
      </c>
      <c r="C3" s="142"/>
      <c r="D3" s="144"/>
      <c r="E3" s="43" t="s">
        <v>18</v>
      </c>
      <c r="F3" s="44" t="s">
        <v>5</v>
      </c>
      <c r="G3" s="43" t="s">
        <v>18</v>
      </c>
      <c r="H3" s="44" t="s">
        <v>5</v>
      </c>
    </row>
    <row r="4" spans="1:8" ht="15.6" customHeight="1" x14ac:dyDescent="0.25">
      <c r="A4" s="53" t="s">
        <v>78</v>
      </c>
      <c r="B4" s="145" t="s">
        <v>51</v>
      </c>
      <c r="C4" s="146"/>
      <c r="D4" s="50">
        <v>30</v>
      </c>
      <c r="E4" s="123">
        <f>F5</f>
        <v>0</v>
      </c>
      <c r="F4" s="124"/>
      <c r="G4" s="123">
        <f>H5</f>
        <v>0</v>
      </c>
      <c r="H4" s="124"/>
    </row>
    <row r="5" spans="1:8" ht="115.9" customHeight="1" x14ac:dyDescent="0.25">
      <c r="A5" s="36" t="s">
        <v>7</v>
      </c>
      <c r="B5" s="147" t="s">
        <v>82</v>
      </c>
      <c r="C5" s="148"/>
      <c r="D5" s="51">
        <v>30</v>
      </c>
      <c r="E5" s="45" t="s">
        <v>69</v>
      </c>
      <c r="F5" s="46">
        <f>'ציוני חו"ד'!E12*4</f>
        <v>0</v>
      </c>
      <c r="G5" s="45" t="s">
        <v>69</v>
      </c>
      <c r="H5" s="46">
        <f>'ציוני חו"ד'!H12*4</f>
        <v>0</v>
      </c>
    </row>
    <row r="6" spans="1:8" ht="15.6" customHeight="1" x14ac:dyDescent="0.25">
      <c r="A6" s="53" t="s">
        <v>76</v>
      </c>
      <c r="B6" s="145" t="s">
        <v>97</v>
      </c>
      <c r="C6" s="146"/>
      <c r="D6" s="50">
        <v>35</v>
      </c>
      <c r="E6" s="123">
        <f>F7</f>
        <v>0</v>
      </c>
      <c r="F6" s="124"/>
      <c r="G6" s="123">
        <f>H7</f>
        <v>0</v>
      </c>
      <c r="H6" s="124"/>
    </row>
    <row r="7" spans="1:8" ht="56.45" customHeight="1" x14ac:dyDescent="0.25">
      <c r="A7" s="36" t="s">
        <v>7</v>
      </c>
      <c r="B7" s="147" t="s">
        <v>98</v>
      </c>
      <c r="C7" s="148"/>
      <c r="D7" s="51">
        <v>35</v>
      </c>
      <c r="E7" s="47"/>
      <c r="F7" s="46"/>
      <c r="G7" s="47"/>
      <c r="H7" s="46"/>
    </row>
    <row r="8" spans="1:8" ht="15.6" customHeight="1" x14ac:dyDescent="0.25">
      <c r="A8" s="53" t="s">
        <v>77</v>
      </c>
      <c r="B8" s="145" t="s">
        <v>75</v>
      </c>
      <c r="C8" s="146"/>
      <c r="D8" s="50">
        <v>35</v>
      </c>
      <c r="E8" s="123">
        <f>F9</f>
        <v>0</v>
      </c>
      <c r="F8" s="124"/>
      <c r="G8" s="123">
        <f>H9</f>
        <v>0</v>
      </c>
      <c r="H8" s="124"/>
    </row>
    <row r="9" spans="1:8" ht="57" customHeight="1" thickBot="1" x14ac:dyDescent="0.3">
      <c r="A9" s="36" t="s">
        <v>7</v>
      </c>
      <c r="B9" s="147" t="s">
        <v>96</v>
      </c>
      <c r="C9" s="148"/>
      <c r="D9" s="51">
        <v>20</v>
      </c>
      <c r="E9" s="48"/>
      <c r="F9" s="49"/>
      <c r="G9" s="48"/>
      <c r="H9" s="49">
        <f>MIN($E$8,MAX((G$9-5)*6,0))</f>
        <v>0</v>
      </c>
    </row>
    <row r="10" spans="1:8" ht="15.6" customHeight="1" thickBot="1" x14ac:dyDescent="0.3">
      <c r="A10" s="135" t="s">
        <v>8</v>
      </c>
      <c r="B10" s="136"/>
      <c r="C10" s="137"/>
      <c r="D10" s="54">
        <v>1</v>
      </c>
      <c r="E10" s="127">
        <f>E4+E6+E8</f>
        <v>0</v>
      </c>
      <c r="F10" s="128"/>
      <c r="G10" s="127">
        <f>G4+G6+G8</f>
        <v>0</v>
      </c>
      <c r="H10" s="128"/>
    </row>
    <row r="11" spans="1:8" ht="15.6" customHeight="1" thickBot="1" x14ac:dyDescent="0.3">
      <c r="A11" s="138" t="s">
        <v>6</v>
      </c>
      <c r="B11" s="139"/>
      <c r="C11" s="140"/>
      <c r="D11" s="55">
        <v>75</v>
      </c>
      <c r="E11" s="119" t="str">
        <f>IF(E10&gt;=D11,"V","X")</f>
        <v>X</v>
      </c>
      <c r="F11" s="120"/>
      <c r="G11" s="119" t="str">
        <f>IF(G10&gt;=D11,"V","X")</f>
        <v>X</v>
      </c>
      <c r="H11" s="120"/>
    </row>
  </sheetData>
  <mergeCells count="24">
    <mergeCell ref="B3:C3"/>
    <mergeCell ref="D1:D3"/>
    <mergeCell ref="E1:F1"/>
    <mergeCell ref="G1:H1"/>
    <mergeCell ref="E2:F2"/>
    <mergeCell ref="G2:H2"/>
    <mergeCell ref="B4:C4"/>
    <mergeCell ref="E4:F4"/>
    <mergeCell ref="G4:H4"/>
    <mergeCell ref="B5:C5"/>
    <mergeCell ref="B6:C6"/>
    <mergeCell ref="E6:F6"/>
    <mergeCell ref="G6:H6"/>
    <mergeCell ref="B7:C7"/>
    <mergeCell ref="B8:C8"/>
    <mergeCell ref="E8:F8"/>
    <mergeCell ref="G8:H8"/>
    <mergeCell ref="B9:C9"/>
    <mergeCell ref="A10:C10"/>
    <mergeCell ref="E10:F10"/>
    <mergeCell ref="G10:H10"/>
    <mergeCell ref="A11:C11"/>
    <mergeCell ref="E11:F11"/>
    <mergeCell ref="G11:H11"/>
  </mergeCells>
  <conditionalFormatting sqref="E11 G11">
    <cfRule type="expression" dxfId="1" priority="1">
      <formula>E11="X"</formula>
    </cfRule>
    <cfRule type="expression" dxfId="0" priority="2">
      <formula>E11="V"</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2"/>
  <sheetViews>
    <sheetView rightToLeft="1" zoomScaleNormal="100" workbookViewId="0">
      <selection activeCell="B16" sqref="B16"/>
    </sheetView>
  </sheetViews>
  <sheetFormatPr defaultRowHeight="15" x14ac:dyDescent="0.25"/>
  <cols>
    <col min="1" max="1" width="11.5703125" customWidth="1"/>
    <col min="2" max="2" width="51.85546875" customWidth="1"/>
    <col min="3" max="3" width="10.85546875" customWidth="1"/>
    <col min="4" max="5" width="7.42578125" bestFit="1" customWidth="1"/>
    <col min="6" max="6" width="9.42578125" customWidth="1"/>
  </cols>
  <sheetData>
    <row r="1" spans="1:9" ht="16.5" thickBot="1" x14ac:dyDescent="0.3">
      <c r="B1" s="170" t="s">
        <v>22</v>
      </c>
      <c r="C1" s="171"/>
      <c r="D1" s="159"/>
      <c r="E1" s="159"/>
      <c r="F1" s="160"/>
      <c r="G1" s="159"/>
      <c r="H1" s="159"/>
      <c r="I1" s="160"/>
    </row>
    <row r="2" spans="1:9" ht="16.5" thickBot="1" x14ac:dyDescent="0.3">
      <c r="B2" s="170" t="s">
        <v>23</v>
      </c>
      <c r="C2" s="171"/>
      <c r="D2" s="161"/>
      <c r="E2" s="162"/>
      <c r="F2" s="163"/>
      <c r="G2" s="161"/>
      <c r="H2" s="162"/>
      <c r="I2" s="163"/>
    </row>
    <row r="3" spans="1:9" ht="111.75" customHeight="1" thickBot="1" x14ac:dyDescent="0.3">
      <c r="B3" s="63"/>
      <c r="C3" s="64"/>
      <c r="D3" s="164"/>
      <c r="E3" s="165"/>
      <c r="F3" s="166"/>
      <c r="G3" s="164"/>
      <c r="H3" s="165"/>
      <c r="I3" s="166"/>
    </row>
    <row r="4" spans="1:9" ht="32.25" thickBot="1" x14ac:dyDescent="0.3">
      <c r="B4" s="172" t="s">
        <v>63</v>
      </c>
      <c r="C4" s="173"/>
      <c r="D4" s="27" t="s">
        <v>61</v>
      </c>
      <c r="E4" s="27" t="s">
        <v>62</v>
      </c>
      <c r="F4" s="39" t="s">
        <v>20</v>
      </c>
      <c r="G4" s="27" t="s">
        <v>61</v>
      </c>
      <c r="H4" s="27" t="s">
        <v>62</v>
      </c>
      <c r="I4" s="39" t="s">
        <v>20</v>
      </c>
    </row>
    <row r="5" spans="1:9" ht="16.5" thickBot="1" x14ac:dyDescent="0.3">
      <c r="B5" s="172" t="s">
        <v>64</v>
      </c>
      <c r="C5" s="173"/>
      <c r="D5" s="28"/>
      <c r="E5" s="65"/>
      <c r="F5" s="29"/>
      <c r="G5" s="28"/>
      <c r="H5" s="65"/>
      <c r="I5" s="29"/>
    </row>
    <row r="6" spans="1:9" ht="16.5" thickBot="1" x14ac:dyDescent="0.3">
      <c r="B6" s="172" t="s">
        <v>21</v>
      </c>
      <c r="C6" s="173"/>
      <c r="D6" s="30"/>
      <c r="E6" s="66"/>
      <c r="F6" s="31"/>
      <c r="G6" s="30"/>
      <c r="H6" s="66"/>
      <c r="I6" s="31"/>
    </row>
    <row r="7" spans="1:9" ht="31.9" customHeight="1" x14ac:dyDescent="0.25">
      <c r="A7" s="176" t="s">
        <v>65</v>
      </c>
      <c r="B7" s="37" t="s">
        <v>58</v>
      </c>
      <c r="C7" s="56">
        <v>0.25</v>
      </c>
      <c r="D7" s="33">
        <v>0</v>
      </c>
      <c r="E7" s="32">
        <v>0</v>
      </c>
      <c r="F7" s="40">
        <f t="shared" ref="F7:F9" si="0">AVERAGE(D7:E7)</f>
        <v>0</v>
      </c>
      <c r="G7" s="33">
        <v>0</v>
      </c>
      <c r="H7" s="32">
        <v>0</v>
      </c>
      <c r="I7" s="40">
        <f>AVERAGE(G7:H7)</f>
        <v>0</v>
      </c>
    </row>
    <row r="8" spans="1:9" ht="24" customHeight="1" x14ac:dyDescent="0.25">
      <c r="A8" s="177"/>
      <c r="B8" s="79" t="s">
        <v>59</v>
      </c>
      <c r="C8" s="41">
        <v>0.15</v>
      </c>
      <c r="D8" s="33">
        <v>0</v>
      </c>
      <c r="E8" s="32">
        <v>0</v>
      </c>
      <c r="F8" s="40">
        <v>0</v>
      </c>
      <c r="G8" s="33">
        <v>0</v>
      </c>
      <c r="H8" s="32">
        <v>0</v>
      </c>
      <c r="I8" s="40">
        <f>AVERAGE(G8:H8)</f>
        <v>0</v>
      </c>
    </row>
    <row r="9" spans="1:9" ht="24.6" customHeight="1" x14ac:dyDescent="0.25">
      <c r="A9" s="177"/>
      <c r="B9" s="79" t="s">
        <v>60</v>
      </c>
      <c r="C9" s="41">
        <v>0.25</v>
      </c>
      <c r="D9" s="33">
        <v>0</v>
      </c>
      <c r="E9" s="32">
        <v>0</v>
      </c>
      <c r="F9" s="40">
        <f t="shared" si="0"/>
        <v>0</v>
      </c>
      <c r="G9" s="33">
        <v>0</v>
      </c>
      <c r="H9" s="32">
        <v>0</v>
      </c>
      <c r="I9" s="40">
        <f>AVERAGE(G9:H9)</f>
        <v>0</v>
      </c>
    </row>
    <row r="10" spans="1:9" ht="26.45" customHeight="1" thickBot="1" x14ac:dyDescent="0.3">
      <c r="A10" s="177"/>
      <c r="B10" s="79" t="s">
        <v>74</v>
      </c>
      <c r="C10" s="41">
        <v>0.35</v>
      </c>
      <c r="D10" s="33">
        <v>0</v>
      </c>
      <c r="E10" s="32">
        <v>0</v>
      </c>
      <c r="F10" s="40">
        <f>AVERAGE(D10:E10)</f>
        <v>0</v>
      </c>
      <c r="G10" s="33">
        <v>0</v>
      </c>
      <c r="H10" s="32">
        <v>0</v>
      </c>
      <c r="I10" s="40">
        <f>AVERAGE(G10:H10)</f>
        <v>0</v>
      </c>
    </row>
    <row r="11" spans="1:9" ht="32.450000000000003" customHeight="1" thickBot="1" x14ac:dyDescent="0.3">
      <c r="A11" s="174" t="s">
        <v>66</v>
      </c>
      <c r="B11" s="175"/>
      <c r="C11" s="42">
        <v>1</v>
      </c>
      <c r="D11" s="167">
        <f>SUMPRODUCT($C$7:$C$10,F7:F10)</f>
        <v>0</v>
      </c>
      <c r="E11" s="168"/>
      <c r="F11" s="169"/>
      <c r="G11" s="167">
        <f>SUMPRODUCT($C$7:$C$10,I7:I10)</f>
        <v>0</v>
      </c>
      <c r="H11" s="168"/>
      <c r="I11" s="169"/>
    </row>
    <row r="12" spans="1:9" ht="15.75" hidden="1" x14ac:dyDescent="0.25">
      <c r="B12" s="80" t="s">
        <v>67</v>
      </c>
      <c r="E12">
        <f>D11</f>
        <v>0</v>
      </c>
      <c r="H12">
        <f>G11</f>
        <v>0</v>
      </c>
    </row>
  </sheetData>
  <mergeCells count="15">
    <mergeCell ref="G1:I1"/>
    <mergeCell ref="G2:I2"/>
    <mergeCell ref="G3:I3"/>
    <mergeCell ref="G11:I11"/>
    <mergeCell ref="B1:C1"/>
    <mergeCell ref="B2:C2"/>
    <mergeCell ref="B4:C4"/>
    <mergeCell ref="A11:B11"/>
    <mergeCell ref="D11:F11"/>
    <mergeCell ref="D3:F3"/>
    <mergeCell ref="A7:A10"/>
    <mergeCell ref="B5:C5"/>
    <mergeCell ref="B6:C6"/>
    <mergeCell ref="D1:F1"/>
    <mergeCell ref="D2:F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8"/>
  <sheetViews>
    <sheetView rightToLeft="1" zoomScale="145" zoomScaleNormal="145" workbookViewId="0">
      <selection activeCell="F20" sqref="F20"/>
    </sheetView>
  </sheetViews>
  <sheetFormatPr defaultColWidth="9" defaultRowHeight="15" x14ac:dyDescent="0.25"/>
  <cols>
    <col min="1" max="1" width="9" style="17" customWidth="1"/>
    <col min="2" max="2" width="25.42578125" style="17" customWidth="1"/>
    <col min="3" max="3" width="16.42578125" style="17" bestFit="1" customWidth="1"/>
    <col min="4" max="4" width="14.5703125" style="17" bestFit="1" customWidth="1"/>
    <col min="5" max="5" width="9" style="17"/>
    <col min="6" max="6" width="15.85546875" style="17" customWidth="1"/>
    <col min="7" max="7" width="13.5703125" style="17" customWidth="1"/>
    <col min="8" max="16384" width="9" style="17"/>
  </cols>
  <sheetData>
    <row r="1" spans="1:9" ht="15.75" thickBot="1" x14ac:dyDescent="0.3">
      <c r="A1" s="18"/>
      <c r="B1" s="18"/>
      <c r="C1" s="18"/>
      <c r="D1" s="18"/>
    </row>
    <row r="2" spans="1:9" x14ac:dyDescent="0.25">
      <c r="A2" s="178" t="s">
        <v>4</v>
      </c>
      <c r="B2" s="178" t="s">
        <v>26</v>
      </c>
      <c r="C2" s="4">
        <v>1</v>
      </c>
      <c r="D2" s="5">
        <v>2</v>
      </c>
    </row>
    <row r="3" spans="1:9" ht="38.25" customHeight="1" x14ac:dyDescent="0.25">
      <c r="A3" s="179"/>
      <c r="B3" s="179"/>
      <c r="C3" s="6">
        <f>'תנאי-סף'!D4</f>
        <v>0</v>
      </c>
      <c r="D3" s="7">
        <f>'תנאי-סף'!E4</f>
        <v>0</v>
      </c>
    </row>
    <row r="4" spans="1:9" ht="30" x14ac:dyDescent="0.25">
      <c r="A4" s="69">
        <v>1</v>
      </c>
      <c r="B4" s="81" t="s">
        <v>72</v>
      </c>
      <c r="C4" s="6">
        <v>0</v>
      </c>
      <c r="D4" s="7">
        <v>0</v>
      </c>
    </row>
    <row r="5" spans="1:9" x14ac:dyDescent="0.25">
      <c r="A5" s="18"/>
      <c r="B5" s="67" t="s">
        <v>25</v>
      </c>
      <c r="C5" s="19">
        <f>SUMPRODUCT(C4:C4,$A$4:$A$4)</f>
        <v>0</v>
      </c>
      <c r="D5" s="19">
        <f>SUMPRODUCT(D4:D4,$A$4:$A$4)</f>
        <v>0</v>
      </c>
    </row>
    <row r="6" spans="1:9" ht="15.75" thickBot="1" x14ac:dyDescent="0.3">
      <c r="A6" s="18"/>
      <c r="B6" s="68" t="s">
        <v>9</v>
      </c>
      <c r="C6" s="20">
        <f>IFERROR(MIN($C$5:$D$5)/C5*100,0)</f>
        <v>0</v>
      </c>
      <c r="D6" s="20">
        <f>IFERROR(MIN($C$5:$D$5)/D5*100,0)</f>
        <v>0</v>
      </c>
    </row>
    <row r="7" spans="1:9" x14ac:dyDescent="0.25">
      <c r="A7" s="18"/>
      <c r="B7" s="18"/>
      <c r="C7" s="18"/>
      <c r="D7" s="18"/>
    </row>
    <row r="8" spans="1:9" x14ac:dyDescent="0.25">
      <c r="A8" s="18"/>
      <c r="B8" s="18"/>
      <c r="C8" s="18"/>
      <c r="D8" s="18"/>
    </row>
    <row r="9" spans="1:9" x14ac:dyDescent="0.25">
      <c r="A9" s="18"/>
      <c r="B9" s="18"/>
      <c r="C9" s="18"/>
      <c r="D9" s="18"/>
    </row>
    <row r="10" spans="1:9" x14ac:dyDescent="0.25">
      <c r="A10" s="18"/>
      <c r="B10" s="18"/>
      <c r="C10" s="18"/>
      <c r="D10" s="18"/>
    </row>
    <row r="11" spans="1:9" ht="15.75" thickBot="1" x14ac:dyDescent="0.3">
      <c r="A11" s="18"/>
      <c r="B11" s="18"/>
      <c r="C11" s="18"/>
      <c r="D11" s="18"/>
    </row>
    <row r="12" spans="1:9" ht="15.75" thickBot="1" x14ac:dyDescent="0.3">
      <c r="A12" s="18"/>
      <c r="E12" s="96"/>
      <c r="F12" s="180" t="s">
        <v>4</v>
      </c>
      <c r="G12" s="180"/>
      <c r="H12" s="4">
        <v>1</v>
      </c>
      <c r="I12" s="97">
        <v>2</v>
      </c>
    </row>
    <row r="13" spans="1:9" x14ac:dyDescent="0.25">
      <c r="A13" s="18"/>
      <c r="E13" s="98" t="s">
        <v>13</v>
      </c>
      <c r="F13" s="95" t="s">
        <v>94</v>
      </c>
      <c r="G13" s="95" t="s">
        <v>95</v>
      </c>
      <c r="H13" s="94">
        <f>C3</f>
        <v>0</v>
      </c>
      <c r="I13" s="99">
        <f>D3</f>
        <v>0</v>
      </c>
    </row>
    <row r="14" spans="1:9" x14ac:dyDescent="0.25">
      <c r="A14" s="18"/>
      <c r="E14" s="100" t="s">
        <v>10</v>
      </c>
      <c r="F14" s="93">
        <v>0.1</v>
      </c>
      <c r="G14" s="93">
        <v>0.1666</v>
      </c>
      <c r="H14" s="21">
        <f>'איכות  - סל שירותי אבטחה'!$F$16</f>
        <v>0</v>
      </c>
      <c r="I14" s="101">
        <f>'איכות  - סל שירותי אבטחה'!$H$16</f>
        <v>0</v>
      </c>
    </row>
    <row r="15" spans="1:9" x14ac:dyDescent="0.25">
      <c r="A15" s="18"/>
      <c r="E15" s="100" t="s">
        <v>79</v>
      </c>
      <c r="F15" s="93">
        <v>0.4</v>
      </c>
      <c r="G15" s="93" t="s">
        <v>7</v>
      </c>
      <c r="H15" s="21">
        <v>0</v>
      </c>
      <c r="I15" s="101">
        <v>0</v>
      </c>
    </row>
    <row r="16" spans="1:9" x14ac:dyDescent="0.25">
      <c r="A16" s="18"/>
      <c r="E16" s="100" t="s">
        <v>11</v>
      </c>
      <c r="F16" s="93">
        <v>0.5</v>
      </c>
      <c r="G16" s="93">
        <v>0.84640000000000004</v>
      </c>
      <c r="H16" s="21">
        <f>C6</f>
        <v>0</v>
      </c>
      <c r="I16" s="102">
        <f>D6</f>
        <v>0</v>
      </c>
    </row>
    <row r="17" spans="1:9" ht="15.75" thickBot="1" x14ac:dyDescent="0.3">
      <c r="A17" s="18"/>
      <c r="E17" s="103" t="s">
        <v>12</v>
      </c>
      <c r="F17" s="104"/>
      <c r="G17" s="104"/>
      <c r="H17" s="105">
        <f>SUMPRODUCT(H14:H16)</f>
        <v>0</v>
      </c>
      <c r="I17" s="106">
        <f>SUMPRODUCT(I14:I16)</f>
        <v>0</v>
      </c>
    </row>
    <row r="18" spans="1:9" x14ac:dyDescent="0.25">
      <c r="E18" s="17" t="s">
        <v>83</v>
      </c>
    </row>
  </sheetData>
  <mergeCells count="3">
    <mergeCell ref="B2:B3"/>
    <mergeCell ref="A2:A3"/>
    <mergeCell ref="F12:G1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4"/>
  <sheetViews>
    <sheetView rightToLeft="1" tabSelected="1" topLeftCell="A13" workbookViewId="0">
      <selection activeCell="A18" sqref="A18:A19"/>
    </sheetView>
  </sheetViews>
  <sheetFormatPr defaultRowHeight="15" x14ac:dyDescent="0.25"/>
  <cols>
    <col min="1" max="1" width="39.85546875" customWidth="1"/>
    <col min="2" max="2" width="13.42578125" customWidth="1"/>
    <col min="3" max="3" width="18" customWidth="1"/>
    <col min="4" max="4" width="16.42578125" customWidth="1"/>
  </cols>
  <sheetData>
    <row r="1" spans="1:4" ht="16.5" thickBot="1" x14ac:dyDescent="0.3">
      <c r="A1" s="83" t="s">
        <v>84</v>
      </c>
      <c r="B1" s="187" t="s">
        <v>85</v>
      </c>
      <c r="C1" s="188"/>
      <c r="D1" s="188"/>
    </row>
    <row r="2" spans="1:4" ht="16.5" thickBot="1" x14ac:dyDescent="0.3">
      <c r="A2" s="90"/>
      <c r="B2" s="91"/>
      <c r="C2" s="92">
        <v>1</v>
      </c>
      <c r="D2" s="92">
        <v>2</v>
      </c>
    </row>
    <row r="3" spans="1:4" ht="22.9" customHeight="1" x14ac:dyDescent="0.25">
      <c r="A3" s="181"/>
      <c r="B3" s="181" t="s">
        <v>86</v>
      </c>
      <c r="C3" s="84" t="s">
        <v>87</v>
      </c>
      <c r="D3" s="84" t="s">
        <v>87</v>
      </c>
    </row>
    <row r="4" spans="1:4" ht="31.9" customHeight="1" thickBot="1" x14ac:dyDescent="0.3">
      <c r="A4" s="182"/>
      <c r="B4" s="182"/>
      <c r="C4" s="85" t="s">
        <v>88</v>
      </c>
      <c r="D4" s="85" t="s">
        <v>88</v>
      </c>
    </row>
    <row r="5" spans="1:4" ht="41.45" customHeight="1" x14ac:dyDescent="0.25">
      <c r="A5" s="183" t="s">
        <v>144</v>
      </c>
      <c r="B5" s="185" t="s">
        <v>89</v>
      </c>
      <c r="C5" s="86"/>
      <c r="D5" s="86"/>
    </row>
    <row r="6" spans="1:4" ht="47.45" customHeight="1" thickBot="1" x14ac:dyDescent="0.3">
      <c r="A6" s="184"/>
      <c r="B6" s="186"/>
      <c r="C6" s="87" t="s">
        <v>90</v>
      </c>
      <c r="D6" s="87" t="s">
        <v>90</v>
      </c>
    </row>
    <row r="7" spans="1:4" ht="47.45" customHeight="1" thickTop="1" x14ac:dyDescent="0.25">
      <c r="A7" s="183" t="s">
        <v>145</v>
      </c>
      <c r="B7" s="185" t="s">
        <v>89</v>
      </c>
      <c r="C7" s="86"/>
      <c r="D7" s="86"/>
    </row>
    <row r="8" spans="1:4" ht="47.45" customHeight="1" thickBot="1" x14ac:dyDescent="0.3">
      <c r="A8" s="184"/>
      <c r="B8" s="186"/>
      <c r="C8" s="87" t="s">
        <v>90</v>
      </c>
      <c r="D8" s="87" t="s">
        <v>90</v>
      </c>
    </row>
    <row r="9" spans="1:4" ht="47.45" customHeight="1" thickTop="1" x14ac:dyDescent="0.25">
      <c r="A9" s="183" t="s">
        <v>146</v>
      </c>
      <c r="B9" s="185" t="s">
        <v>89</v>
      </c>
      <c r="C9" s="86"/>
      <c r="D9" s="86"/>
    </row>
    <row r="10" spans="1:4" ht="47.45" customHeight="1" thickBot="1" x14ac:dyDescent="0.3">
      <c r="A10" s="184"/>
      <c r="B10" s="186"/>
      <c r="C10" s="87" t="s">
        <v>90</v>
      </c>
      <c r="D10" s="87" t="s">
        <v>90</v>
      </c>
    </row>
    <row r="11" spans="1:4" ht="13.15" customHeight="1" thickTop="1" x14ac:dyDescent="0.25">
      <c r="A11" s="191" t="s">
        <v>147</v>
      </c>
      <c r="B11" s="194" t="s">
        <v>89</v>
      </c>
      <c r="C11" s="86"/>
      <c r="D11" s="86"/>
    </row>
    <row r="12" spans="1:4" ht="31.5" x14ac:dyDescent="0.25">
      <c r="A12" s="192"/>
      <c r="B12" s="195"/>
      <c r="C12" s="86" t="s">
        <v>91</v>
      </c>
      <c r="D12" s="86" t="s">
        <v>91</v>
      </c>
    </row>
    <row r="13" spans="1:4" ht="15.75" thickBot="1" x14ac:dyDescent="0.3">
      <c r="A13" s="193"/>
      <c r="B13" s="196"/>
      <c r="C13" s="88"/>
      <c r="D13" s="88"/>
    </row>
    <row r="14" spans="1:4" ht="31.15" customHeight="1" x14ac:dyDescent="0.25">
      <c r="A14" s="183" t="s">
        <v>148</v>
      </c>
      <c r="B14" s="185" t="s">
        <v>89</v>
      </c>
      <c r="C14" s="86"/>
      <c r="D14" s="86"/>
    </row>
    <row r="15" spans="1:4" ht="32.25" thickBot="1" x14ac:dyDescent="0.3">
      <c r="A15" s="193"/>
      <c r="B15" s="196"/>
      <c r="C15" s="89" t="s">
        <v>92</v>
      </c>
      <c r="D15" s="89" t="s">
        <v>92</v>
      </c>
    </row>
    <row r="16" spans="1:4" ht="11.45" customHeight="1" x14ac:dyDescent="0.25">
      <c r="A16" s="183" t="s">
        <v>149</v>
      </c>
      <c r="B16" s="185" t="s">
        <v>89</v>
      </c>
      <c r="C16" s="86"/>
      <c r="D16" s="86"/>
    </row>
    <row r="17" spans="1:9" ht="32.25" thickBot="1" x14ac:dyDescent="0.3">
      <c r="A17" s="184"/>
      <c r="B17" s="186"/>
      <c r="C17" s="87" t="s">
        <v>93</v>
      </c>
      <c r="D17" s="87" t="s">
        <v>93</v>
      </c>
    </row>
    <row r="18" spans="1:9" ht="58.15" customHeight="1" thickTop="1" thickBot="1" x14ac:dyDescent="0.3">
      <c r="A18" s="191" t="s">
        <v>150</v>
      </c>
      <c r="B18" s="194" t="s">
        <v>89</v>
      </c>
      <c r="C18" s="86"/>
      <c r="D18" s="86"/>
    </row>
    <row r="19" spans="1:9" ht="12" hidden="1" customHeight="1" thickBot="1" x14ac:dyDescent="0.3">
      <c r="A19" s="184"/>
      <c r="B19" s="186"/>
      <c r="C19" s="87" t="s">
        <v>93</v>
      </c>
      <c r="D19" s="87" t="s">
        <v>93</v>
      </c>
    </row>
    <row r="20" spans="1:9" ht="16.5" thickTop="1" x14ac:dyDescent="0.25">
      <c r="A20" s="197"/>
      <c r="B20" s="198"/>
      <c r="C20" s="86"/>
      <c r="D20" s="86"/>
    </row>
    <row r="21" spans="1:9" ht="21" thickBot="1" x14ac:dyDescent="0.3">
      <c r="A21" s="189"/>
      <c r="B21" s="190"/>
      <c r="C21" s="87"/>
      <c r="D21" s="87"/>
    </row>
    <row r="22" spans="1:9" ht="15.75" thickTop="1" x14ac:dyDescent="0.25"/>
    <row r="27" spans="1:9" thickTop="1" thickBot="1" x14ac:dyDescent="0.3"/>
    <row r="28" spans="1:9" ht="15.75" thickBot="1" x14ac:dyDescent="0.3">
      <c r="A28" s="96"/>
      <c r="B28" s="180" t="s">
        <v>4</v>
      </c>
      <c r="C28" s="180"/>
      <c r="D28" s="4">
        <v>1</v>
      </c>
      <c r="E28" s="97">
        <v>2</v>
      </c>
      <c r="F28" s="17"/>
      <c r="G28" s="17"/>
      <c r="H28" s="17"/>
      <c r="I28" s="17"/>
    </row>
    <row r="29" spans="1:9" x14ac:dyDescent="0.25">
      <c r="A29" s="98" t="s">
        <v>13</v>
      </c>
      <c r="B29" s="95" t="s">
        <v>94</v>
      </c>
      <c r="C29" s="95" t="s">
        <v>95</v>
      </c>
      <c r="D29" s="94"/>
      <c r="E29" s="99"/>
      <c r="F29" s="17"/>
      <c r="G29" s="17"/>
      <c r="H29" s="17"/>
      <c r="I29" s="17"/>
    </row>
    <row r="30" spans="1:9" x14ac:dyDescent="0.25">
      <c r="A30" s="100" t="s">
        <v>10</v>
      </c>
      <c r="B30" s="93">
        <v>0.1</v>
      </c>
      <c r="C30" s="93">
        <v>0.1666</v>
      </c>
      <c r="D30" s="21">
        <f>'איכות  - סל שירותי אבטחה'!$F$16</f>
        <v>0</v>
      </c>
      <c r="E30" s="101">
        <f>'איכות  - סל שירותי אבטחה'!$H$16</f>
        <v>0</v>
      </c>
      <c r="F30" s="17"/>
      <c r="G30" s="17"/>
      <c r="H30" s="17"/>
      <c r="I30" s="17"/>
    </row>
    <row r="31" spans="1:9" x14ac:dyDescent="0.25">
      <c r="A31" s="100" t="s">
        <v>79</v>
      </c>
      <c r="B31" s="93">
        <v>0.4</v>
      </c>
      <c r="C31" s="93" t="s">
        <v>7</v>
      </c>
      <c r="D31" s="21">
        <v>0</v>
      </c>
      <c r="E31" s="101">
        <v>0</v>
      </c>
      <c r="F31" s="17"/>
      <c r="G31" s="17"/>
      <c r="H31" s="17"/>
      <c r="I31" s="17"/>
    </row>
    <row r="32" spans="1:9" x14ac:dyDescent="0.25">
      <c r="A32" s="100" t="s">
        <v>11</v>
      </c>
      <c r="B32" s="93">
        <v>0.5</v>
      </c>
      <c r="C32" s="93">
        <v>0.83640000000000003</v>
      </c>
      <c r="D32" s="21">
        <f>C21</f>
        <v>0</v>
      </c>
      <c r="E32" s="102">
        <f>D21</f>
        <v>0</v>
      </c>
      <c r="F32" s="17"/>
      <c r="G32" s="17"/>
      <c r="H32" s="17"/>
      <c r="I32" s="17"/>
    </row>
    <row r="33" spans="1:9" ht="15.75" thickBot="1" x14ac:dyDescent="0.3">
      <c r="A33" s="103" t="s">
        <v>12</v>
      </c>
      <c r="B33" s="104"/>
      <c r="C33" s="104"/>
      <c r="D33" s="105">
        <f>SUMPRODUCT(D30:D32)</f>
        <v>0</v>
      </c>
      <c r="E33" s="106">
        <f>SUMPRODUCT(E30:E32)</f>
        <v>0</v>
      </c>
      <c r="F33" s="17"/>
      <c r="G33" s="17"/>
      <c r="H33" s="17"/>
      <c r="I33" s="17"/>
    </row>
    <row r="34" spans="1:9" x14ac:dyDescent="0.25">
      <c r="A34" s="17" t="s">
        <v>83</v>
      </c>
      <c r="B34" s="17"/>
      <c r="C34" s="17"/>
      <c r="D34" s="17"/>
      <c r="E34" s="17"/>
      <c r="F34" s="17"/>
      <c r="G34" s="17"/>
    </row>
  </sheetData>
  <mergeCells count="20">
    <mergeCell ref="A7:A8"/>
    <mergeCell ref="A9:A10"/>
    <mergeCell ref="B7:B8"/>
    <mergeCell ref="B9:B10"/>
    <mergeCell ref="B28:C28"/>
    <mergeCell ref="A21:B21"/>
    <mergeCell ref="A11:A13"/>
    <mergeCell ref="B11:B13"/>
    <mergeCell ref="A14:A15"/>
    <mergeCell ref="B14:B15"/>
    <mergeCell ref="A16:A17"/>
    <mergeCell ref="B16:B17"/>
    <mergeCell ref="A18:A19"/>
    <mergeCell ref="B18:B19"/>
    <mergeCell ref="A20:B20"/>
    <mergeCell ref="A3:A4"/>
    <mergeCell ref="B3:B4"/>
    <mergeCell ref="A5:A6"/>
    <mergeCell ref="B5:B6"/>
    <mergeCell ref="B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6</vt:i4>
      </vt:variant>
      <vt:variant>
        <vt:lpstr>טווחים בעלי שם</vt:lpstr>
      </vt:variant>
      <vt:variant>
        <vt:i4>14</vt:i4>
      </vt:variant>
    </vt:vector>
  </HeadingPairs>
  <TitlesOfParts>
    <vt:vector size="20" baseType="lpstr">
      <vt:lpstr>תנאי-סף</vt:lpstr>
      <vt:lpstr>איכות  - סל שירותי אבטחה</vt:lpstr>
      <vt:lpstr>איכות - סל שירותי קציני בטחון</vt:lpstr>
      <vt:lpstr>ציוני חו"ד</vt:lpstr>
      <vt:lpstr>מחיר מבדק וסיכום סל אבטחה</vt:lpstr>
      <vt:lpstr>מחיר מבדק וסיכום סל קבטים</vt:lpstr>
      <vt:lpstr>'תנאי-סף'!_Ref173487267</vt:lpstr>
      <vt:lpstr>'תנאי-סף'!_Ref179538436</vt:lpstr>
      <vt:lpstr>'תנאי-סף'!_Ref263083897</vt:lpstr>
      <vt:lpstr>'תנאי-סף'!_Ref274737718</vt:lpstr>
      <vt:lpstr>'תנאי-סף'!_Ref299441922</vt:lpstr>
      <vt:lpstr>'תנאי-סף'!_Ref304923103</vt:lpstr>
      <vt:lpstr>'תנאי-סף'!_Ref304980088</vt:lpstr>
      <vt:lpstr>'תנאי-סף'!_Ref312343192</vt:lpstr>
      <vt:lpstr>'תנאי-סף'!_Ref316295880</vt:lpstr>
      <vt:lpstr>'תנאי-סף'!_Ref316372399</vt:lpstr>
      <vt:lpstr>'תנאי-סף'!_Ref373241086</vt:lpstr>
      <vt:lpstr>'תנאי-סף'!_Ref386472705</vt:lpstr>
      <vt:lpstr>'תנאי-סף'!_Ref458069485</vt:lpstr>
      <vt:lpstr>'תנאי-סף'!WPrint_Area_W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Amir Barak</cp:lastModifiedBy>
  <dcterms:created xsi:type="dcterms:W3CDTF">2012-09-13T08:40:43Z</dcterms:created>
  <dcterms:modified xsi:type="dcterms:W3CDTF">2025-07-21T07:40:10Z</dcterms:modified>
</cp:coreProperties>
</file>